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270" windowHeight="11460"/>
  </bookViews>
  <sheets>
    <sheet name="Лист4" sheetId="4" r:id="rId1"/>
  </sheets>
  <definedNames>
    <definedName name="_xlnm.Print_Area" localSheetId="0">Лист4!$A$1:$H$65</definedName>
  </definedNames>
  <calcPr calcId="152511"/>
</workbook>
</file>

<file path=xl/calcChain.xml><?xml version="1.0" encoding="utf-8"?>
<calcChain xmlns="http://schemas.openxmlformats.org/spreadsheetml/2006/main">
  <c r="E47" i="4"/>
  <c r="E33"/>
  <c r="E30"/>
  <c r="B61"/>
  <c r="C55"/>
  <c r="G55"/>
  <c r="H55"/>
  <c r="B55"/>
  <c r="C47"/>
  <c r="B47"/>
  <c r="C44"/>
  <c r="B44"/>
  <c r="C39"/>
  <c r="B39"/>
  <c r="F8"/>
  <c r="G16"/>
  <c r="H16"/>
  <c r="B17"/>
  <c r="B16"/>
  <c r="B8"/>
  <c r="D8"/>
  <c r="E8"/>
  <c r="C17"/>
  <c r="G28"/>
  <c r="D28"/>
  <c r="C16"/>
  <c r="G27"/>
  <c r="G26"/>
  <c r="H26"/>
  <c r="D26"/>
  <c r="E26"/>
  <c r="G25"/>
  <c r="H25"/>
  <c r="D25"/>
  <c r="E25"/>
  <c r="G20"/>
  <c r="H20"/>
  <c r="D20"/>
  <c r="E20"/>
  <c r="G53"/>
  <c r="H53"/>
  <c r="G24"/>
  <c r="H24"/>
  <c r="F9"/>
  <c r="G59"/>
  <c r="H59"/>
  <c r="D58"/>
  <c r="G57"/>
  <c r="H57"/>
  <c r="G56"/>
  <c r="H56"/>
  <c r="D54"/>
  <c r="E54"/>
  <c r="D53"/>
  <c r="E53"/>
  <c r="G52"/>
  <c r="H52"/>
  <c r="H48"/>
  <c r="G46"/>
  <c r="H46"/>
  <c r="G43"/>
  <c r="H43"/>
  <c r="G37"/>
  <c r="H37"/>
  <c r="G34"/>
  <c r="H34"/>
  <c r="G30"/>
  <c r="G22"/>
  <c r="H22"/>
  <c r="G21"/>
  <c r="H21"/>
  <c r="D18"/>
  <c r="E18"/>
  <c r="G15"/>
  <c r="H15"/>
  <c r="G14"/>
  <c r="H14"/>
  <c r="D12"/>
  <c r="E12"/>
  <c r="D51"/>
  <c r="E51"/>
  <c r="D44"/>
  <c r="E44"/>
  <c r="D43"/>
  <c r="E43"/>
  <c r="D38"/>
  <c r="E38"/>
  <c r="D29"/>
  <c r="D59"/>
  <c r="E59"/>
  <c r="G54"/>
  <c r="H54"/>
  <c r="D52"/>
  <c r="G51"/>
  <c r="H51"/>
  <c r="G38"/>
  <c r="H38"/>
  <c r="G33"/>
  <c r="H33"/>
  <c r="D30"/>
  <c r="D27"/>
  <c r="D24"/>
  <c r="E24"/>
  <c r="G23"/>
  <c r="H23"/>
  <c r="D23"/>
  <c r="E23"/>
  <c r="D22"/>
  <c r="E22"/>
  <c r="D21"/>
  <c r="E21"/>
  <c r="D19"/>
  <c r="E19"/>
  <c r="G18"/>
  <c r="H18"/>
  <c r="G13"/>
  <c r="H13"/>
  <c r="D13"/>
  <c r="E13"/>
  <c r="G12"/>
  <c r="H12"/>
  <c r="G11"/>
  <c r="H11"/>
  <c r="D11"/>
  <c r="E11"/>
  <c r="D49"/>
  <c r="E49"/>
  <c r="D46"/>
  <c r="E46"/>
  <c r="D42"/>
  <c r="E42"/>
  <c r="D15"/>
  <c r="E15"/>
  <c r="E10"/>
  <c r="B9"/>
  <c r="D34"/>
  <c r="E34"/>
  <c r="D48"/>
  <c r="E48"/>
  <c r="D56"/>
  <c r="E56"/>
  <c r="G19"/>
  <c r="H19"/>
  <c r="C9"/>
  <c r="G9"/>
  <c r="H9"/>
  <c r="D14"/>
  <c r="E14"/>
  <c r="G10"/>
  <c r="H10"/>
  <c r="D45"/>
  <c r="E45"/>
  <c r="G41"/>
  <c r="H41"/>
  <c r="D41"/>
  <c r="E41"/>
  <c r="D33"/>
  <c r="D47"/>
  <c r="D37"/>
  <c r="E37"/>
  <c r="D40"/>
  <c r="E40"/>
  <c r="G42"/>
  <c r="H42"/>
  <c r="G45"/>
  <c r="H45"/>
  <c r="G44"/>
  <c r="H44"/>
  <c r="G49"/>
  <c r="H49"/>
  <c r="G39"/>
  <c r="H39"/>
  <c r="D39"/>
  <c r="E39"/>
  <c r="G40"/>
  <c r="H40"/>
  <c r="H47"/>
  <c r="G58"/>
  <c r="H58"/>
  <c r="D57"/>
  <c r="E57"/>
  <c r="G50"/>
  <c r="H50"/>
  <c r="D50"/>
  <c r="E50"/>
  <c r="C8"/>
  <c r="G8"/>
  <c r="H8"/>
  <c r="D17"/>
  <c r="E17"/>
  <c r="D9"/>
  <c r="E9"/>
  <c r="D16"/>
  <c r="E16"/>
  <c r="G17"/>
  <c r="H17"/>
  <c r="D55"/>
  <c r="E55"/>
  <c r="C36"/>
  <c r="D36"/>
  <c r="E36"/>
  <c r="G36"/>
  <c r="H36"/>
  <c r="C61"/>
  <c r="C65"/>
  <c r="G61"/>
  <c r="H61"/>
  <c r="D61"/>
  <c r="E61"/>
</calcChain>
</file>

<file path=xl/sharedStrings.xml><?xml version="1.0" encoding="utf-8"?>
<sst xmlns="http://schemas.openxmlformats.org/spreadsheetml/2006/main" count="76" uniqueCount="72">
  <si>
    <t xml:space="preserve">Доходи без ПДВ, з них </t>
  </si>
  <si>
    <t xml:space="preserve">Дохід від реалізації продукції (товарів, робіт, послуг) </t>
  </si>
  <si>
    <t>Витрати без ПДВ, з них</t>
  </si>
  <si>
    <t xml:space="preserve">Витрати на заробітну плату </t>
  </si>
  <si>
    <t>Нарахування на фонд оплати праці</t>
  </si>
  <si>
    <t>Податки</t>
  </si>
  <si>
    <t>Господарські витрати</t>
  </si>
  <si>
    <t>Амортизаційні відрахування</t>
  </si>
  <si>
    <t xml:space="preserve">Оплата послуг сторонніх організацій </t>
  </si>
  <si>
    <t>Фінансовий результат до оподаткування</t>
  </si>
  <si>
    <t>Планові показники звітного періоду</t>
  </si>
  <si>
    <t>Фактичні показники звітного періоду</t>
  </si>
  <si>
    <t>Відхилення фактичних показників звітного періоду від планових</t>
  </si>
  <si>
    <t>Фактичні показники відповідного періоду минулого року</t>
  </si>
  <si>
    <t>Відхилення фактичних показників звітного періоду від фактичних показників минулого року</t>
  </si>
  <si>
    <t>+,-</t>
  </si>
  <si>
    <t>%</t>
  </si>
  <si>
    <t>Інші доходи</t>
  </si>
  <si>
    <t>Головний  економіст</t>
  </si>
  <si>
    <t>в т.ч.охоронна зона р.Луги</t>
  </si>
  <si>
    <r>
      <t xml:space="preserve">Оплата за комунальні послуги, енергоносії та послуги зв’язку </t>
    </r>
    <r>
      <rPr>
        <sz val="10"/>
        <rFont val="Times New Roman"/>
        <family val="1"/>
        <charset val="204"/>
      </rPr>
      <t xml:space="preserve"> </t>
    </r>
  </si>
  <si>
    <t>- вивіз ТПВ</t>
  </si>
  <si>
    <t>- складування ТПВ</t>
  </si>
  <si>
    <t>- вивіз РПВ</t>
  </si>
  <si>
    <t>-прибирання території</t>
  </si>
  <si>
    <t>-транспортні послуги</t>
  </si>
  <si>
    <t>-утримання прилеглої  території</t>
  </si>
  <si>
    <t>- громадські роботи</t>
  </si>
  <si>
    <t>- ІРЦ</t>
  </si>
  <si>
    <t>- телефон</t>
  </si>
  <si>
    <t>-  земельний податок</t>
  </si>
  <si>
    <t>-  податок на забруднення</t>
  </si>
  <si>
    <t>- паливо</t>
  </si>
  <si>
    <t>- запчастини</t>
  </si>
  <si>
    <t>- матеріали</t>
  </si>
  <si>
    <t>- ремонт автотранспорту</t>
  </si>
  <si>
    <t>- послуги банку</t>
  </si>
  <si>
    <t>- інші послуги сторон.орган.</t>
  </si>
  <si>
    <t>-ритуальні послуги</t>
  </si>
  <si>
    <t>Головний бухгалтер</t>
  </si>
  <si>
    <t>Директор</t>
  </si>
  <si>
    <t xml:space="preserve">     Валентина КОЗАНЬ</t>
  </si>
  <si>
    <t xml:space="preserve">  Володимир СОБІПАН</t>
  </si>
  <si>
    <t xml:space="preserve">                Ірина ЛЕЩУК</t>
  </si>
  <si>
    <t>Забезпечення послуг  ел зв’язку для камер</t>
  </si>
  <si>
    <t>Інші витрати</t>
  </si>
  <si>
    <t>-вивіз складування сміття з вулиць міста</t>
  </si>
  <si>
    <t>-утримання охоронної зони р.Луга</t>
  </si>
  <si>
    <t>-утримання вуличної  електромережі</t>
  </si>
  <si>
    <t>-оплата за вуличну електроенергію</t>
  </si>
  <si>
    <t>-утримання об'єктів благоустрою</t>
  </si>
  <si>
    <t>-газонокосіння</t>
  </si>
  <si>
    <t>-послуги сторонніх організацій</t>
  </si>
  <si>
    <t>-утримання кладовищ</t>
  </si>
  <si>
    <t>-інші послуги</t>
  </si>
  <si>
    <t>-інші</t>
  </si>
  <si>
    <t>Прибуток/збиток</t>
  </si>
  <si>
    <t>Додаткове фінансування</t>
  </si>
  <si>
    <t xml:space="preserve"> Надання послуг по благоустрою, в т.ч.</t>
  </si>
  <si>
    <t>Показник</t>
  </si>
  <si>
    <t>Забезпечення послуг електрозв'язку для відеокамер</t>
  </si>
  <si>
    <t>Фінансування робіт з бюджету міста:</t>
  </si>
  <si>
    <t xml:space="preserve">АНАЛІЗ  ФІНАНСОВОГО ПЛАНУ </t>
  </si>
  <si>
    <t>основні фінансові показники підприємства</t>
  </si>
  <si>
    <t>Податок на прибуток від звичайної діяльності  18%</t>
  </si>
  <si>
    <t>Матеріальна допомога</t>
  </si>
  <si>
    <t>- електроенергія</t>
  </si>
  <si>
    <t>- водовідведення</t>
  </si>
  <si>
    <t>- транспортні послуги</t>
  </si>
  <si>
    <t>- канцтовари</t>
  </si>
  <si>
    <t>по КП "Полігон" за 9міс. 2022 року</t>
  </si>
  <si>
    <t>-програма регулювання чисельності безпритульних тварин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</si>
</sst>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91">
    <xf numFmtId="0" fontId="0" fillId="0" borderId="0" xfId="0"/>
    <xf numFmtId="0" fontId="23" fillId="0" borderId="0" xfId="0" applyFont="1"/>
    <xf numFmtId="0" fontId="24" fillId="0" borderId="0" xfId="0" applyFont="1"/>
    <xf numFmtId="164" fontId="21" fillId="0" borderId="10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 horizontal="center" vertical="top" wrapText="1"/>
    </xf>
    <xf numFmtId="164" fontId="21" fillId="0" borderId="14" xfId="0" applyNumberFormat="1" applyFont="1" applyBorder="1" applyAlignment="1">
      <alignment horizontal="center" vertical="top" wrapText="1"/>
    </xf>
    <xf numFmtId="164" fontId="21" fillId="0" borderId="15" xfId="0" applyNumberFormat="1" applyFont="1" applyBorder="1" applyAlignment="1">
      <alignment horizontal="center" vertical="top" wrapText="1"/>
    </xf>
    <xf numFmtId="164" fontId="21" fillId="0" borderId="16" xfId="0" applyNumberFormat="1" applyFont="1" applyBorder="1" applyAlignment="1">
      <alignment horizontal="center" vertical="top" wrapText="1"/>
    </xf>
    <xf numFmtId="164" fontId="21" fillId="0" borderId="17" xfId="0" applyNumberFormat="1" applyFont="1" applyBorder="1" applyAlignment="1">
      <alignment horizontal="center" vertical="top" wrapText="1"/>
    </xf>
    <xf numFmtId="164" fontId="20" fillId="0" borderId="18" xfId="0" applyNumberFormat="1" applyFont="1" applyBorder="1" applyAlignment="1">
      <alignment horizontal="center" vertical="top" wrapText="1"/>
    </xf>
    <xf numFmtId="164" fontId="21" fillId="0" borderId="18" xfId="0" applyNumberFormat="1" applyFont="1" applyBorder="1" applyAlignment="1">
      <alignment horizontal="center" vertical="top" wrapText="1"/>
    </xf>
    <xf numFmtId="164" fontId="20" fillId="0" borderId="19" xfId="0" applyNumberFormat="1" applyFont="1" applyBorder="1" applyAlignment="1">
      <alignment horizontal="center" vertical="top" wrapText="1"/>
    </xf>
    <xf numFmtId="164" fontId="21" fillId="0" borderId="19" xfId="0" applyNumberFormat="1" applyFont="1" applyBorder="1" applyAlignment="1">
      <alignment horizontal="center" vertical="top" wrapText="1"/>
    </xf>
    <xf numFmtId="164" fontId="21" fillId="0" borderId="12" xfId="0" applyNumberFormat="1" applyFont="1" applyBorder="1" applyAlignment="1">
      <alignment horizontal="center" vertical="top" wrapText="1"/>
    </xf>
    <xf numFmtId="164" fontId="21" fillId="0" borderId="20" xfId="0" applyNumberFormat="1" applyFont="1" applyBorder="1" applyAlignment="1">
      <alignment horizontal="center" vertical="top" wrapText="1"/>
    </xf>
    <xf numFmtId="164" fontId="21" fillId="0" borderId="21" xfId="0" applyNumberFormat="1" applyFont="1" applyBorder="1" applyAlignment="1">
      <alignment horizontal="center" vertical="top" wrapText="1"/>
    </xf>
    <xf numFmtId="164" fontId="20" fillId="0" borderId="21" xfId="0" applyNumberFormat="1" applyFont="1" applyBorder="1" applyAlignment="1">
      <alignment horizontal="center" vertical="top" wrapText="1"/>
    </xf>
    <xf numFmtId="164" fontId="21" fillId="0" borderId="22" xfId="0" applyNumberFormat="1" applyFont="1" applyBorder="1" applyAlignment="1">
      <alignment horizontal="center" vertical="top" wrapText="1"/>
    </xf>
    <xf numFmtId="164" fontId="20" fillId="0" borderId="23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 vertical="top" wrapText="1"/>
    </xf>
    <xf numFmtId="0" fontId="21" fillId="0" borderId="25" xfId="0" applyFont="1" applyBorder="1" applyAlignment="1">
      <alignment horizontal="justify" vertical="top" wrapText="1"/>
    </xf>
    <xf numFmtId="0" fontId="20" fillId="0" borderId="26" xfId="0" applyFont="1" applyBorder="1" applyAlignment="1">
      <alignment horizontal="justify" vertical="top" wrapText="1"/>
    </xf>
    <xf numFmtId="49" fontId="20" fillId="0" borderId="26" xfId="0" applyNumberFormat="1" applyFont="1" applyBorder="1" applyAlignment="1">
      <alignment horizontal="justify" vertical="top" wrapText="1"/>
    </xf>
    <xf numFmtId="0" fontId="21" fillId="0" borderId="26" xfId="0" applyFont="1" applyBorder="1" applyAlignment="1">
      <alignment horizontal="justify" vertical="top" wrapText="1"/>
    </xf>
    <xf numFmtId="0" fontId="20" fillId="0" borderId="26" xfId="0" applyFont="1" applyBorder="1" applyAlignment="1">
      <alignment horizontal="left" vertical="top" wrapText="1" indent="1"/>
    </xf>
    <xf numFmtId="49" fontId="20" fillId="0" borderId="26" xfId="0" applyNumberFormat="1" applyFont="1" applyBorder="1" applyAlignment="1">
      <alignment horizontal="left" vertical="top" wrapText="1" indent="1"/>
    </xf>
    <xf numFmtId="49" fontId="20" fillId="0" borderId="26" xfId="0" applyNumberFormat="1" applyFont="1" applyBorder="1" applyAlignment="1">
      <alignment horizontal="left" indent="1"/>
    </xf>
    <xf numFmtId="0" fontId="20" fillId="0" borderId="27" xfId="0" applyFont="1" applyBorder="1" applyAlignment="1">
      <alignment horizontal="left" vertical="top" wrapText="1" indent="1"/>
    </xf>
    <xf numFmtId="0" fontId="21" fillId="0" borderId="26" xfId="0" applyFont="1" applyBorder="1" applyAlignment="1">
      <alignment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/>
    <xf numFmtId="49" fontId="20" fillId="0" borderId="26" xfId="0" applyNumberFormat="1" applyFont="1" applyBorder="1" applyAlignment="1">
      <alignment vertical="top" wrapText="1"/>
    </xf>
    <xf numFmtId="164" fontId="21" fillId="0" borderId="28" xfId="0" applyNumberFormat="1" applyFont="1" applyBorder="1" applyAlignment="1">
      <alignment horizontal="center" vertical="top" wrapText="1"/>
    </xf>
    <xf numFmtId="164" fontId="21" fillId="0" borderId="23" xfId="0" applyNumberFormat="1" applyFont="1" applyBorder="1" applyAlignment="1">
      <alignment horizontal="center" vertical="top" wrapText="1"/>
    </xf>
    <xf numFmtId="164" fontId="21" fillId="0" borderId="24" xfId="0" applyNumberFormat="1" applyFont="1" applyBorder="1" applyAlignment="1">
      <alignment horizontal="center" vertical="top" wrapText="1"/>
    </xf>
    <xf numFmtId="164" fontId="21" fillId="0" borderId="25" xfId="0" applyNumberFormat="1" applyFont="1" applyBorder="1" applyAlignment="1">
      <alignment horizontal="center" vertical="top" wrapText="1"/>
    </xf>
    <xf numFmtId="164" fontId="20" fillId="0" borderId="26" xfId="0" applyNumberFormat="1" applyFont="1" applyBorder="1" applyAlignment="1">
      <alignment horizontal="center" vertical="top" wrapText="1"/>
    </xf>
    <xf numFmtId="164" fontId="21" fillId="0" borderId="26" xfId="0" applyNumberFormat="1" applyFont="1" applyBorder="1" applyAlignment="1">
      <alignment horizontal="center" vertical="top" wrapText="1"/>
    </xf>
    <xf numFmtId="164" fontId="21" fillId="0" borderId="27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wrapText="1"/>
    </xf>
    <xf numFmtId="164" fontId="21" fillId="0" borderId="30" xfId="0" applyNumberFormat="1" applyFont="1" applyBorder="1" applyAlignment="1">
      <alignment horizontal="center" vertical="top" wrapText="1"/>
    </xf>
    <xf numFmtId="164" fontId="20" fillId="0" borderId="29" xfId="0" applyNumberFormat="1" applyFont="1" applyBorder="1" applyAlignment="1">
      <alignment horizontal="center" vertical="top" wrapText="1"/>
    </xf>
    <xf numFmtId="164" fontId="20" fillId="0" borderId="31" xfId="0" applyNumberFormat="1" applyFont="1" applyBorder="1" applyAlignment="1">
      <alignment horizontal="center" vertical="top" wrapText="1"/>
    </xf>
    <xf numFmtId="164" fontId="21" fillId="0" borderId="32" xfId="0" applyNumberFormat="1" applyFont="1" applyBorder="1" applyAlignment="1">
      <alignment horizontal="center" vertical="top" wrapText="1"/>
    </xf>
    <xf numFmtId="164" fontId="20" fillId="0" borderId="30" xfId="0" applyNumberFormat="1" applyFont="1" applyBorder="1" applyAlignment="1">
      <alignment horizontal="center" vertical="top" wrapText="1"/>
    </xf>
    <xf numFmtId="164" fontId="21" fillId="0" borderId="31" xfId="0" applyNumberFormat="1" applyFont="1" applyBorder="1" applyAlignment="1">
      <alignment horizontal="center" vertical="top" wrapText="1"/>
    </xf>
    <xf numFmtId="0" fontId="21" fillId="0" borderId="24" xfId="0" applyFont="1" applyBorder="1" applyAlignment="1">
      <alignment wrapText="1"/>
    </xf>
    <xf numFmtId="164" fontId="20" fillId="0" borderId="16" xfId="0" applyNumberFormat="1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vertical="top" wrapText="1"/>
    </xf>
    <xf numFmtId="164" fontId="20" fillId="0" borderId="25" xfId="0" applyNumberFormat="1" applyFont="1" applyBorder="1" applyAlignment="1">
      <alignment horizontal="center" vertical="top" wrapText="1"/>
    </xf>
    <xf numFmtId="164" fontId="20" fillId="0" borderId="17" xfId="0" applyNumberFormat="1" applyFont="1" applyBorder="1" applyAlignment="1">
      <alignment horizontal="center" vertical="top" wrapText="1"/>
    </xf>
    <xf numFmtId="164" fontId="20" fillId="0" borderId="22" xfId="0" applyNumberFormat="1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wrapText="1"/>
    </xf>
    <xf numFmtId="0" fontId="22" fillId="0" borderId="24" xfId="0" applyFont="1" applyBorder="1" applyAlignment="1">
      <alignment horizontal="left" vertical="top" wrapText="1"/>
    </xf>
    <xf numFmtId="164" fontId="27" fillId="0" borderId="21" xfId="0" applyNumberFormat="1" applyFont="1" applyBorder="1" applyAlignment="1">
      <alignment horizontal="center" vertical="top" wrapText="1"/>
    </xf>
    <xf numFmtId="164" fontId="27" fillId="0" borderId="26" xfId="0" applyNumberFormat="1" applyFont="1" applyBorder="1" applyAlignment="1">
      <alignment horizontal="center" vertical="top" wrapText="1"/>
    </xf>
    <xf numFmtId="164" fontId="27" fillId="0" borderId="18" xfId="0" applyNumberFormat="1" applyFont="1" applyBorder="1" applyAlignment="1">
      <alignment horizontal="center" vertical="top" wrapText="1"/>
    </xf>
    <xf numFmtId="164" fontId="27" fillId="0" borderId="11" xfId="0" applyNumberFormat="1" applyFont="1" applyBorder="1" applyAlignment="1">
      <alignment horizontal="center" vertical="top" wrapText="1"/>
    </xf>
    <xf numFmtId="0" fontId="20" fillId="0" borderId="26" xfId="0" quotePrefix="1" applyFont="1" applyBorder="1" applyAlignment="1">
      <alignment horizontal="left" vertical="top" wrapText="1" indent="1"/>
    </xf>
    <xf numFmtId="49" fontId="20" fillId="0" borderId="26" xfId="0" quotePrefix="1" applyNumberFormat="1" applyFont="1" applyBorder="1" applyAlignment="1">
      <alignment horizontal="left" vertical="top" wrapText="1" inden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5" fillId="18" borderId="38" xfId="0" applyFont="1" applyFill="1" applyBorder="1" applyAlignment="1">
      <alignment horizontal="center" vertical="center" wrapText="1"/>
    </xf>
    <xf numFmtId="0" fontId="25" fillId="18" borderId="21" xfId="0" applyFont="1" applyFill="1" applyBorder="1" applyAlignment="1">
      <alignment horizontal="center" vertical="center" wrapText="1"/>
    </xf>
    <xf numFmtId="0" fontId="25" fillId="18" borderId="23" xfId="0" applyFont="1" applyFill="1" applyBorder="1" applyAlignment="1">
      <alignment horizontal="center" vertical="center" wrapText="1"/>
    </xf>
    <xf numFmtId="0" fontId="25" fillId="18" borderId="39" xfId="0" applyFont="1" applyFill="1" applyBorder="1" applyAlignment="1">
      <alignment horizontal="center" vertical="center" wrapText="1"/>
    </xf>
    <xf numFmtId="0" fontId="25" fillId="18" borderId="26" xfId="0" applyFont="1" applyFill="1" applyBorder="1" applyAlignment="1">
      <alignment horizontal="center" vertical="center" wrapText="1"/>
    </xf>
    <xf numFmtId="0" fontId="25" fillId="18" borderId="27" xfId="0" applyFont="1" applyFill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40" xfId="0" applyFont="1" applyFill="1" applyBorder="1" applyAlignment="1">
      <alignment horizontal="center" vertical="center" wrapText="1"/>
    </xf>
    <xf numFmtId="0" fontId="25" fillId="18" borderId="41" xfId="0" applyFont="1" applyFill="1" applyBorder="1" applyAlignment="1">
      <alignment horizontal="center" vertical="center" wrapText="1"/>
    </xf>
    <xf numFmtId="0" fontId="25" fillId="18" borderId="42" xfId="0" applyFont="1" applyFill="1" applyBorder="1" applyAlignment="1">
      <alignment horizontal="center" vertical="center" wrapText="1"/>
    </xf>
    <xf numFmtId="0" fontId="25" fillId="18" borderId="43" xfId="0" applyFont="1" applyFill="1" applyBorder="1" applyAlignment="1">
      <alignment horizontal="center" vertical="center" wrapText="1"/>
    </xf>
    <xf numFmtId="0" fontId="25" fillId="18" borderId="44" xfId="0" applyFont="1" applyFill="1" applyBorder="1" applyAlignment="1">
      <alignment horizontal="center" vertical="center" wrapText="1"/>
    </xf>
    <xf numFmtId="0" fontId="25" fillId="18" borderId="19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 wrapText="1"/>
    </xf>
    <xf numFmtId="0" fontId="26" fillId="18" borderId="44" xfId="0" applyFont="1" applyFill="1" applyBorder="1" applyAlignment="1">
      <alignment horizontal="center" vertical="center" wrapText="1"/>
    </xf>
    <xf numFmtId="0" fontId="26" fillId="18" borderId="45" xfId="0" applyFont="1" applyFill="1" applyBorder="1" applyAlignment="1">
      <alignment horizontal="center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topLeftCell="A46" zoomScale="84" zoomScaleSheetLayoutView="84" workbookViewId="0">
      <selection activeCell="F31" sqref="F31"/>
    </sheetView>
  </sheetViews>
  <sheetFormatPr defaultRowHeight="12.75"/>
  <cols>
    <col min="1" max="1" width="51.42578125" customWidth="1"/>
    <col min="2" max="2" width="11" bestFit="1" customWidth="1"/>
    <col min="3" max="3" width="12.140625" customWidth="1"/>
    <col min="4" max="4" width="10.7109375" customWidth="1"/>
    <col min="5" max="5" width="9.42578125" customWidth="1"/>
    <col min="6" max="6" width="12.140625" customWidth="1"/>
    <col min="7" max="7" width="10.85546875" customWidth="1"/>
    <col min="8" max="8" width="10" customWidth="1"/>
  </cols>
  <sheetData>
    <row r="1" spans="1:8" ht="18.75">
      <c r="A1" s="64" t="s">
        <v>62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70</v>
      </c>
      <c r="B2" s="64"/>
      <c r="C2" s="64"/>
      <c r="D2" s="64"/>
      <c r="E2" s="64"/>
      <c r="F2" s="64"/>
      <c r="G2" s="64"/>
      <c r="H2" s="64"/>
    </row>
    <row r="3" spans="1:8" ht="19.5" thickBot="1">
      <c r="A3" s="65" t="s">
        <v>63</v>
      </c>
      <c r="B3" s="65"/>
      <c r="C3" s="65"/>
      <c r="D3" s="65"/>
      <c r="E3" s="65"/>
      <c r="F3" s="65"/>
      <c r="G3" s="65"/>
      <c r="H3" s="65"/>
    </row>
    <row r="4" spans="1:8">
      <c r="A4" s="69" t="s">
        <v>59</v>
      </c>
      <c r="B4" s="72" t="s">
        <v>10</v>
      </c>
      <c r="C4" s="75" t="s">
        <v>11</v>
      </c>
      <c r="D4" s="78" t="s">
        <v>12</v>
      </c>
      <c r="E4" s="79"/>
      <c r="F4" s="82" t="s">
        <v>13</v>
      </c>
      <c r="G4" s="85" t="s">
        <v>14</v>
      </c>
      <c r="H4" s="79"/>
    </row>
    <row r="5" spans="1:8" ht="39.75" customHeight="1">
      <c r="A5" s="70"/>
      <c r="B5" s="73"/>
      <c r="C5" s="76"/>
      <c r="D5" s="80"/>
      <c r="E5" s="81"/>
      <c r="F5" s="83"/>
      <c r="G5" s="86"/>
      <c r="H5" s="81"/>
    </row>
    <row r="6" spans="1:8">
      <c r="A6" s="70"/>
      <c r="B6" s="73"/>
      <c r="C6" s="76"/>
      <c r="D6" s="80" t="s">
        <v>15</v>
      </c>
      <c r="E6" s="81" t="s">
        <v>16</v>
      </c>
      <c r="F6" s="83"/>
      <c r="G6" s="89" t="s">
        <v>15</v>
      </c>
      <c r="H6" s="81" t="s">
        <v>16</v>
      </c>
    </row>
    <row r="7" spans="1:8" ht="6" customHeight="1" thickBot="1">
      <c r="A7" s="71"/>
      <c r="B7" s="74"/>
      <c r="C7" s="77"/>
      <c r="D7" s="87"/>
      <c r="E7" s="88"/>
      <c r="F7" s="84"/>
      <c r="G7" s="90"/>
      <c r="H7" s="88"/>
    </row>
    <row r="8" spans="1:8" ht="16.5" thickBot="1">
      <c r="A8" s="22" t="s">
        <v>0</v>
      </c>
      <c r="B8" s="37">
        <f>B9+B16+B33</f>
        <v>17515.2</v>
      </c>
      <c r="C8" s="37">
        <f>C9+C16+C33</f>
        <v>14987.600000000002</v>
      </c>
      <c r="D8" s="10">
        <f t="shared" ref="D8:D16" si="0">C8-B8</f>
        <v>-2527.5999999999985</v>
      </c>
      <c r="E8" s="9">
        <f t="shared" ref="E8:E20" si="1">D8/B8*100</f>
        <v>-14.430894308943081</v>
      </c>
      <c r="F8" s="37">
        <f>F9+F16+F33</f>
        <v>14435.599999999999</v>
      </c>
      <c r="G8" s="8">
        <f t="shared" ref="G8:G17" si="2">C8-F8</f>
        <v>552.00000000000364</v>
      </c>
      <c r="H8" s="9">
        <f t="shared" ref="H8:H15" si="3">G8/F8*100</f>
        <v>3.8238798525866859</v>
      </c>
    </row>
    <row r="9" spans="1:8" ht="13.5" customHeight="1">
      <c r="A9" s="23" t="s">
        <v>1</v>
      </c>
      <c r="B9" s="20">
        <f>B10+B11+B12+B13+B14+B15</f>
        <v>6884.6</v>
      </c>
      <c r="C9" s="38">
        <f>C10+C11+C12+C13+C14+C15</f>
        <v>4264.9000000000005</v>
      </c>
      <c r="D9" s="11">
        <f t="shared" si="0"/>
        <v>-2619.6999999999998</v>
      </c>
      <c r="E9" s="7">
        <f t="shared" si="1"/>
        <v>-38.051593411381916</v>
      </c>
      <c r="F9" s="20">
        <f>F10+F11+F12+F13+F14+F15</f>
        <v>5066.3</v>
      </c>
      <c r="G9" s="17">
        <f t="shared" si="2"/>
        <v>-801.39999999999964</v>
      </c>
      <c r="H9" s="3">
        <f t="shared" si="3"/>
        <v>-15.818250004934558</v>
      </c>
    </row>
    <row r="10" spans="1:8">
      <c r="A10" s="24" t="s">
        <v>21</v>
      </c>
      <c r="B10" s="19">
        <v>3920.4</v>
      </c>
      <c r="C10" s="39">
        <v>3067.3</v>
      </c>
      <c r="D10" s="12">
        <v>-853.1</v>
      </c>
      <c r="E10" s="5">
        <f t="shared" si="1"/>
        <v>-21.760534639322518</v>
      </c>
      <c r="F10" s="19">
        <v>3773.5</v>
      </c>
      <c r="G10" s="12">
        <f t="shared" si="2"/>
        <v>-706.19999999999982</v>
      </c>
      <c r="H10" s="5">
        <f t="shared" si="3"/>
        <v>-18.714721081224322</v>
      </c>
    </row>
    <row r="11" spans="1:8">
      <c r="A11" s="24" t="s">
        <v>22</v>
      </c>
      <c r="B11" s="19">
        <v>1326.1</v>
      </c>
      <c r="C11" s="39">
        <v>560</v>
      </c>
      <c r="D11" s="12">
        <f t="shared" si="0"/>
        <v>-766.09999999999991</v>
      </c>
      <c r="E11" s="5">
        <f t="shared" si="1"/>
        <v>-57.770907171404872</v>
      </c>
      <c r="F11" s="19">
        <v>669.6</v>
      </c>
      <c r="G11" s="12">
        <f t="shared" si="2"/>
        <v>-109.60000000000002</v>
      </c>
      <c r="H11" s="5">
        <f t="shared" si="3"/>
        <v>-16.367980884109919</v>
      </c>
    </row>
    <row r="12" spans="1:8">
      <c r="A12" s="24" t="s">
        <v>23</v>
      </c>
      <c r="B12" s="19">
        <v>1067.8</v>
      </c>
      <c r="C12" s="39">
        <v>199.8</v>
      </c>
      <c r="D12" s="12">
        <f t="shared" si="0"/>
        <v>-868</v>
      </c>
      <c r="E12" s="5">
        <f t="shared" si="1"/>
        <v>-81.288630829743397</v>
      </c>
      <c r="F12" s="19">
        <v>325.8</v>
      </c>
      <c r="G12" s="12">
        <f t="shared" si="2"/>
        <v>-126</v>
      </c>
      <c r="H12" s="5">
        <f t="shared" si="3"/>
        <v>-38.674033149171272</v>
      </c>
    </row>
    <row r="13" spans="1:8">
      <c r="A13" s="24" t="s">
        <v>24</v>
      </c>
      <c r="B13" s="19">
        <v>150.6</v>
      </c>
      <c r="C13" s="39">
        <v>138.5</v>
      </c>
      <c r="D13" s="12">
        <f t="shared" si="0"/>
        <v>-12.099999999999994</v>
      </c>
      <c r="E13" s="5">
        <f t="shared" si="1"/>
        <v>-8.0345285524568357</v>
      </c>
      <c r="F13" s="19">
        <v>135.6</v>
      </c>
      <c r="G13" s="12">
        <f t="shared" si="2"/>
        <v>2.9000000000000057</v>
      </c>
      <c r="H13" s="5">
        <f t="shared" si="3"/>
        <v>2.138643067846612</v>
      </c>
    </row>
    <row r="14" spans="1:8">
      <c r="A14" s="24" t="s">
        <v>25</v>
      </c>
      <c r="B14" s="19">
        <v>150</v>
      </c>
      <c r="C14" s="39">
        <v>50.6</v>
      </c>
      <c r="D14" s="12">
        <f t="shared" si="0"/>
        <v>-99.4</v>
      </c>
      <c r="E14" s="5">
        <f t="shared" si="1"/>
        <v>-66.26666666666668</v>
      </c>
      <c r="F14" s="19">
        <v>78.900000000000006</v>
      </c>
      <c r="G14" s="12">
        <f t="shared" si="2"/>
        <v>-28.300000000000004</v>
      </c>
      <c r="H14" s="5">
        <f t="shared" si="3"/>
        <v>-35.868187579214201</v>
      </c>
    </row>
    <row r="15" spans="1:8">
      <c r="A15" s="25" t="s">
        <v>38</v>
      </c>
      <c r="B15" s="19">
        <v>269.7</v>
      </c>
      <c r="C15" s="39">
        <v>248.7</v>
      </c>
      <c r="D15" s="12">
        <f t="shared" si="0"/>
        <v>-21</v>
      </c>
      <c r="E15" s="5">
        <f t="shared" si="1"/>
        <v>-7.7864293659621806</v>
      </c>
      <c r="F15" s="19">
        <v>82.9</v>
      </c>
      <c r="G15" s="12">
        <f t="shared" si="2"/>
        <v>165.79999999999998</v>
      </c>
      <c r="H15" s="5">
        <f t="shared" si="3"/>
        <v>199.99999999999994</v>
      </c>
    </row>
    <row r="16" spans="1:8">
      <c r="A16" s="26" t="s">
        <v>61</v>
      </c>
      <c r="B16" s="40">
        <f>B17+B30+B31</f>
        <v>10458.300000000003</v>
      </c>
      <c r="C16" s="40">
        <f>C17+C30+C31</f>
        <v>10560.2</v>
      </c>
      <c r="D16" s="13">
        <f t="shared" si="0"/>
        <v>101.89999999999782</v>
      </c>
      <c r="E16" s="4">
        <f t="shared" si="1"/>
        <v>0.97434573496646482</v>
      </c>
      <c r="F16" s="40">
        <v>9188.7999999999993</v>
      </c>
      <c r="G16" s="13">
        <f t="shared" si="2"/>
        <v>1371.4000000000015</v>
      </c>
      <c r="H16" s="4">
        <f t="shared" ref="H16:H26" si="4">G16/F16*100</f>
        <v>14.924690928086385</v>
      </c>
    </row>
    <row r="17" spans="1:8">
      <c r="A17" s="26" t="s">
        <v>58</v>
      </c>
      <c r="B17" s="40">
        <f>B18+B19+B20+B21+B22+B23+B24+B25+B27+B28+B29</f>
        <v>10445.600000000002</v>
      </c>
      <c r="C17" s="40">
        <f>C18+C19+C20+C21+C22+C23+C24+C25+C28+C29</f>
        <v>10545.1</v>
      </c>
      <c r="D17" s="13">
        <f>C17-B17</f>
        <v>99.499999999998181</v>
      </c>
      <c r="E17" s="4">
        <f t="shared" si="1"/>
        <v>0.95255418549435333</v>
      </c>
      <c r="F17" s="40">
        <v>9091.7999999999993</v>
      </c>
      <c r="G17" s="13">
        <f t="shared" si="2"/>
        <v>1453.3000000000011</v>
      </c>
      <c r="H17" s="4">
        <f t="shared" si="4"/>
        <v>15.984733496117393</v>
      </c>
    </row>
    <row r="18" spans="1:8">
      <c r="A18" s="27" t="s">
        <v>26</v>
      </c>
      <c r="B18" s="19">
        <v>3156</v>
      </c>
      <c r="C18" s="39">
        <v>2546.9</v>
      </c>
      <c r="D18" s="12">
        <f t="shared" ref="D18:D30" si="5">C18-B18</f>
        <v>-609.09999999999991</v>
      </c>
      <c r="E18" s="5">
        <f t="shared" si="1"/>
        <v>-19.299746514575407</v>
      </c>
      <c r="F18" s="19">
        <v>2529.1</v>
      </c>
      <c r="G18" s="12">
        <f t="shared" ref="G18:G30" si="6">C18-F18</f>
        <v>17.800000000000182</v>
      </c>
      <c r="H18" s="5">
        <f t="shared" si="4"/>
        <v>0.70380767862086047</v>
      </c>
    </row>
    <row r="19" spans="1:8">
      <c r="A19" s="28" t="s">
        <v>46</v>
      </c>
      <c r="B19" s="19">
        <v>798.3</v>
      </c>
      <c r="C19" s="39">
        <v>486.8</v>
      </c>
      <c r="D19" s="12">
        <f t="shared" si="5"/>
        <v>-311.49999999999994</v>
      </c>
      <c r="E19" s="5">
        <f t="shared" si="1"/>
        <v>-39.020418389076781</v>
      </c>
      <c r="F19" s="19">
        <v>555.4</v>
      </c>
      <c r="G19" s="12">
        <f t="shared" si="6"/>
        <v>-68.599999999999966</v>
      </c>
      <c r="H19" s="5">
        <f t="shared" si="4"/>
        <v>-12.351458408354334</v>
      </c>
    </row>
    <row r="20" spans="1:8">
      <c r="A20" s="28" t="s">
        <v>47</v>
      </c>
      <c r="B20" s="19">
        <v>88.9</v>
      </c>
      <c r="C20" s="39">
        <v>88.9</v>
      </c>
      <c r="D20" s="12">
        <f t="shared" si="5"/>
        <v>0</v>
      </c>
      <c r="E20" s="5">
        <f t="shared" si="1"/>
        <v>0</v>
      </c>
      <c r="F20" s="19">
        <v>83.7</v>
      </c>
      <c r="G20" s="12">
        <f t="shared" si="6"/>
        <v>5.2000000000000028</v>
      </c>
      <c r="H20" s="5">
        <f t="shared" si="4"/>
        <v>6.2126642771804095</v>
      </c>
    </row>
    <row r="21" spans="1:8">
      <c r="A21" s="28" t="s">
        <v>48</v>
      </c>
      <c r="B21" s="19">
        <v>1308.9000000000001</v>
      </c>
      <c r="C21" s="39">
        <v>1751.9</v>
      </c>
      <c r="D21" s="12">
        <f t="shared" si="5"/>
        <v>443</v>
      </c>
      <c r="E21" s="5">
        <f t="shared" ref="E21:E26" si="7">D21/B21*100</f>
        <v>33.84521353808541</v>
      </c>
      <c r="F21" s="19">
        <v>1211.7</v>
      </c>
      <c r="G21" s="12">
        <f t="shared" si="6"/>
        <v>540.20000000000005</v>
      </c>
      <c r="H21" s="5">
        <f t="shared" si="4"/>
        <v>44.581992242304203</v>
      </c>
    </row>
    <row r="22" spans="1:8">
      <c r="A22" s="28" t="s">
        <v>49</v>
      </c>
      <c r="B22" s="19">
        <v>1452.8</v>
      </c>
      <c r="C22" s="39">
        <v>2218.9</v>
      </c>
      <c r="D22" s="12">
        <f t="shared" si="5"/>
        <v>766.10000000000014</v>
      </c>
      <c r="E22" s="5">
        <f t="shared" si="7"/>
        <v>52.732654185022035</v>
      </c>
      <c r="F22" s="19">
        <v>1290.5999999999999</v>
      </c>
      <c r="G22" s="12">
        <f t="shared" si="6"/>
        <v>928.30000000000018</v>
      </c>
      <c r="H22" s="5">
        <f t="shared" si="4"/>
        <v>71.927785526111904</v>
      </c>
    </row>
    <row r="23" spans="1:8">
      <c r="A23" s="28" t="s">
        <v>50</v>
      </c>
      <c r="B23" s="19">
        <v>783</v>
      </c>
      <c r="C23" s="39">
        <v>642.6</v>
      </c>
      <c r="D23" s="12">
        <f t="shared" si="5"/>
        <v>-140.39999999999998</v>
      </c>
      <c r="E23" s="5">
        <f t="shared" si="7"/>
        <v>-17.931034482758619</v>
      </c>
      <c r="F23" s="19">
        <v>984.1</v>
      </c>
      <c r="G23" s="12">
        <f t="shared" si="6"/>
        <v>-341.5</v>
      </c>
      <c r="H23" s="5">
        <f t="shared" si="4"/>
        <v>-34.701757951427695</v>
      </c>
    </row>
    <row r="24" spans="1:8">
      <c r="A24" s="28" t="s">
        <v>25</v>
      </c>
      <c r="B24" s="19">
        <v>1435.4</v>
      </c>
      <c r="C24" s="39">
        <v>1311.2</v>
      </c>
      <c r="D24" s="12">
        <f t="shared" si="5"/>
        <v>-124.20000000000005</v>
      </c>
      <c r="E24" s="5">
        <f t="shared" si="7"/>
        <v>-8.6526403789884387</v>
      </c>
      <c r="F24" s="19">
        <v>1287.8</v>
      </c>
      <c r="G24" s="12">
        <f t="shared" si="6"/>
        <v>23.400000000000091</v>
      </c>
      <c r="H24" s="5">
        <f t="shared" si="4"/>
        <v>1.8170523373194667</v>
      </c>
    </row>
    <row r="25" spans="1:8">
      <c r="A25" s="28" t="s">
        <v>51</v>
      </c>
      <c r="B25" s="19">
        <v>453.6</v>
      </c>
      <c r="C25" s="39">
        <v>350.5</v>
      </c>
      <c r="D25" s="12">
        <f t="shared" si="5"/>
        <v>-103.10000000000002</v>
      </c>
      <c r="E25" s="5">
        <f t="shared" si="7"/>
        <v>-22.729276895943567</v>
      </c>
      <c r="F25" s="19">
        <v>330.2</v>
      </c>
      <c r="G25" s="12">
        <f t="shared" si="6"/>
        <v>20.300000000000011</v>
      </c>
      <c r="H25" s="5">
        <f t="shared" si="4"/>
        <v>6.1477892186553635</v>
      </c>
    </row>
    <row r="26" spans="1:8">
      <c r="A26" s="24" t="s">
        <v>19</v>
      </c>
      <c r="B26" s="58">
        <v>31.7</v>
      </c>
      <c r="C26" s="59">
        <v>17.899999999999999</v>
      </c>
      <c r="D26" s="60">
        <f t="shared" si="5"/>
        <v>-13.8</v>
      </c>
      <c r="E26" s="61">
        <f t="shared" si="7"/>
        <v>-43.533123028391167</v>
      </c>
      <c r="F26" s="58">
        <v>34.700000000000003</v>
      </c>
      <c r="G26" s="60">
        <f t="shared" si="6"/>
        <v>-16.800000000000004</v>
      </c>
      <c r="H26" s="61">
        <f t="shared" si="4"/>
        <v>-48.414985590778109</v>
      </c>
    </row>
    <row r="27" spans="1:8">
      <c r="A27" s="28" t="s">
        <v>52</v>
      </c>
      <c r="B27" s="19">
        <v>305.10000000000002</v>
      </c>
      <c r="C27" s="39"/>
      <c r="D27" s="12">
        <f t="shared" si="5"/>
        <v>-305.10000000000002</v>
      </c>
      <c r="E27" s="5">
        <v>100</v>
      </c>
      <c r="F27" s="19"/>
      <c r="G27" s="12">
        <f t="shared" si="6"/>
        <v>0</v>
      </c>
      <c r="H27" s="5"/>
    </row>
    <row r="28" spans="1:8">
      <c r="A28" s="28" t="s">
        <v>53</v>
      </c>
      <c r="B28" s="19">
        <v>663.6</v>
      </c>
      <c r="C28" s="39">
        <v>1129.5</v>
      </c>
      <c r="D28" s="12">
        <f>C28-B28</f>
        <v>465.9</v>
      </c>
      <c r="E28" s="5">
        <v>100</v>
      </c>
      <c r="F28" s="19">
        <v>806.4</v>
      </c>
      <c r="G28" s="12">
        <f>C28-F28</f>
        <v>323.10000000000002</v>
      </c>
      <c r="H28" s="5">
        <v>100</v>
      </c>
    </row>
    <row r="29" spans="1:8">
      <c r="A29" s="28" t="s">
        <v>71</v>
      </c>
      <c r="B29" s="19"/>
      <c r="C29" s="39">
        <v>17.899999999999999</v>
      </c>
      <c r="D29" s="12">
        <f t="shared" si="5"/>
        <v>17.899999999999999</v>
      </c>
      <c r="E29" s="5">
        <v>100</v>
      </c>
      <c r="F29" s="19"/>
      <c r="G29" s="12"/>
      <c r="H29" s="5"/>
    </row>
    <row r="30" spans="1:8">
      <c r="A30" s="26" t="s">
        <v>60</v>
      </c>
      <c r="B30" s="18">
        <v>12.7</v>
      </c>
      <c r="C30" s="40">
        <v>15.1</v>
      </c>
      <c r="D30" s="13">
        <f t="shared" si="5"/>
        <v>2.4000000000000004</v>
      </c>
      <c r="E30" s="5">
        <f t="shared" ref="E30" si="8">D30/B30*100</f>
        <v>18.897637795275593</v>
      </c>
      <c r="F30" s="18">
        <v>12.8</v>
      </c>
      <c r="G30" s="13">
        <f t="shared" si="6"/>
        <v>2.2999999999999989</v>
      </c>
      <c r="H30" s="4">
        <v>100</v>
      </c>
    </row>
    <row r="31" spans="1:8">
      <c r="A31" s="26" t="s">
        <v>57</v>
      </c>
      <c r="B31" s="19"/>
      <c r="C31" s="39"/>
      <c r="D31" s="12"/>
      <c r="E31" s="5"/>
      <c r="F31" s="18">
        <v>97</v>
      </c>
      <c r="G31" s="12"/>
      <c r="H31" s="5"/>
    </row>
    <row r="32" spans="1:8">
      <c r="A32" s="28" t="s">
        <v>55</v>
      </c>
      <c r="B32" s="18"/>
      <c r="C32" s="40"/>
      <c r="D32" s="13"/>
      <c r="E32" s="4"/>
      <c r="F32" s="19">
        <v>97</v>
      </c>
      <c r="G32" s="13"/>
      <c r="H32" s="4"/>
    </row>
    <row r="33" spans="1:8">
      <c r="A33" s="26" t="s">
        <v>17</v>
      </c>
      <c r="B33" s="18">
        <v>172.3</v>
      </c>
      <c r="C33" s="40">
        <v>162.5</v>
      </c>
      <c r="D33" s="13">
        <f>C33-B33</f>
        <v>-9.8000000000000114</v>
      </c>
      <c r="E33" s="5">
        <f t="shared" ref="E33" si="9">D33/B33*100</f>
        <v>-5.6877539175856127</v>
      </c>
      <c r="F33" s="18">
        <v>180.5</v>
      </c>
      <c r="G33" s="13">
        <f>C33-F33</f>
        <v>-18</v>
      </c>
      <c r="H33" s="4">
        <f>G33/F33*100</f>
        <v>-9.97229916897507</v>
      </c>
    </row>
    <row r="34" spans="1:8">
      <c r="A34" s="29" t="s">
        <v>54</v>
      </c>
      <c r="B34" s="19">
        <v>172.3</v>
      </c>
      <c r="C34" s="39">
        <v>162.5</v>
      </c>
      <c r="D34" s="12">
        <f>C34-B34</f>
        <v>-9.8000000000000114</v>
      </c>
      <c r="E34" s="5">
        <f>D34/B34*100</f>
        <v>-5.6877539175856127</v>
      </c>
      <c r="F34" s="19">
        <v>180.5</v>
      </c>
      <c r="G34" s="12">
        <f>C34-F34</f>
        <v>-18</v>
      </c>
      <c r="H34" s="5">
        <f>G34/F34*100</f>
        <v>-9.97229916897507</v>
      </c>
    </row>
    <row r="35" spans="1:8" ht="13.5" thickBot="1">
      <c r="A35" s="30" t="s">
        <v>27</v>
      </c>
      <c r="B35" s="36"/>
      <c r="C35" s="41"/>
      <c r="D35" s="14"/>
      <c r="E35" s="6"/>
      <c r="F35" s="21"/>
      <c r="G35" s="14"/>
      <c r="H35" s="6"/>
    </row>
    <row r="36" spans="1:8" ht="16.5" customHeight="1" thickBot="1">
      <c r="A36" s="57" t="s">
        <v>2</v>
      </c>
      <c r="B36" s="35">
        <v>17473.8</v>
      </c>
      <c r="C36" s="37">
        <f>C37+C38+C39+C44+C47+C53+C54+C55+C59</f>
        <v>16718.5</v>
      </c>
      <c r="D36" s="10">
        <f t="shared" ref="D36:D50" si="10">C36-B36</f>
        <v>-755.29999999999927</v>
      </c>
      <c r="E36" s="9">
        <f t="shared" ref="E36:E47" si="11">D36/B36*100</f>
        <v>-4.3224713571175091</v>
      </c>
      <c r="F36" s="35">
        <v>14324</v>
      </c>
      <c r="G36" s="10">
        <f t="shared" ref="G36:G50" si="12">C36-F36</f>
        <v>2394.5</v>
      </c>
      <c r="H36" s="9">
        <f>G36/F36*100</f>
        <v>16.716699246020664</v>
      </c>
    </row>
    <row r="37" spans="1:8">
      <c r="A37" s="56" t="s">
        <v>3</v>
      </c>
      <c r="B37" s="20">
        <v>10117.5</v>
      </c>
      <c r="C37" s="38">
        <v>8185.9</v>
      </c>
      <c r="D37" s="11">
        <f t="shared" si="10"/>
        <v>-1931.6000000000004</v>
      </c>
      <c r="E37" s="7">
        <f t="shared" si="11"/>
        <v>-19.091672844082037</v>
      </c>
      <c r="F37" s="20">
        <v>7320.5</v>
      </c>
      <c r="G37" s="11">
        <f t="shared" si="12"/>
        <v>865.39999999999964</v>
      </c>
      <c r="H37" s="7">
        <f t="shared" ref="H37:H50" si="13">G37/F37*100</f>
        <v>11.821596885458639</v>
      </c>
    </row>
    <row r="38" spans="1:8">
      <c r="A38" s="31" t="s">
        <v>4</v>
      </c>
      <c r="B38" s="18">
        <v>2226</v>
      </c>
      <c r="C38" s="40">
        <v>1754.9</v>
      </c>
      <c r="D38" s="13">
        <f t="shared" si="10"/>
        <v>-471.09999999999991</v>
      </c>
      <c r="E38" s="4">
        <f t="shared" si="11"/>
        <v>-21.163522012578611</v>
      </c>
      <c r="F38" s="18">
        <v>1570.9</v>
      </c>
      <c r="G38" s="13">
        <f t="shared" si="12"/>
        <v>184</v>
      </c>
      <c r="H38" s="4">
        <f t="shared" si="13"/>
        <v>11.713030746705709</v>
      </c>
    </row>
    <row r="39" spans="1:8" ht="15.75" customHeight="1">
      <c r="A39" s="32" t="s">
        <v>20</v>
      </c>
      <c r="B39" s="18">
        <f>SUM(B40:B43)</f>
        <v>1953.1999999999998</v>
      </c>
      <c r="C39" s="18">
        <f>SUM(C40:C43)</f>
        <v>2475.2999999999997</v>
      </c>
      <c r="D39" s="13">
        <f t="shared" si="10"/>
        <v>522.09999999999991</v>
      </c>
      <c r="E39" s="4">
        <f t="shared" si="11"/>
        <v>26.730493549047711</v>
      </c>
      <c r="F39" s="18">
        <v>1090.4000000000001</v>
      </c>
      <c r="G39" s="13">
        <f t="shared" si="12"/>
        <v>1384.8999999999996</v>
      </c>
      <c r="H39" s="4">
        <f t="shared" si="13"/>
        <v>127.0084372707263</v>
      </c>
    </row>
    <row r="40" spans="1:8">
      <c r="A40" s="62" t="s">
        <v>66</v>
      </c>
      <c r="B40" s="19">
        <v>1521.5</v>
      </c>
      <c r="C40" s="39">
        <v>2279.1</v>
      </c>
      <c r="D40" s="12">
        <f t="shared" si="10"/>
        <v>757.59999999999991</v>
      </c>
      <c r="E40" s="5">
        <f t="shared" si="11"/>
        <v>49.792967466316128</v>
      </c>
      <c r="F40" s="19">
        <v>1339.6</v>
      </c>
      <c r="G40" s="12">
        <f t="shared" si="12"/>
        <v>939.5</v>
      </c>
      <c r="H40" s="5">
        <f t="shared" si="13"/>
        <v>70.132875485219472</v>
      </c>
    </row>
    <row r="41" spans="1:8">
      <c r="A41" s="62" t="s">
        <v>67</v>
      </c>
      <c r="B41" s="19">
        <v>272.10000000000002</v>
      </c>
      <c r="C41" s="39">
        <v>119.1</v>
      </c>
      <c r="D41" s="12">
        <f t="shared" si="10"/>
        <v>-153.00000000000003</v>
      </c>
      <c r="E41" s="5">
        <f t="shared" si="11"/>
        <v>-56.229327453142233</v>
      </c>
      <c r="F41" s="19">
        <v>164.9</v>
      </c>
      <c r="G41" s="12">
        <f t="shared" si="12"/>
        <v>-45.800000000000011</v>
      </c>
      <c r="H41" s="5">
        <f t="shared" si="13"/>
        <v>-27.774408732565199</v>
      </c>
    </row>
    <row r="42" spans="1:8">
      <c r="A42" s="62" t="s">
        <v>28</v>
      </c>
      <c r="B42" s="19">
        <v>157.30000000000001</v>
      </c>
      <c r="C42" s="39">
        <v>75.900000000000006</v>
      </c>
      <c r="D42" s="12">
        <f t="shared" si="10"/>
        <v>-81.400000000000006</v>
      </c>
      <c r="E42" s="5">
        <f t="shared" si="11"/>
        <v>-51.748251748251747</v>
      </c>
      <c r="F42" s="19">
        <v>74.5</v>
      </c>
      <c r="G42" s="12">
        <f t="shared" si="12"/>
        <v>1.4000000000000057</v>
      </c>
      <c r="H42" s="5">
        <f t="shared" si="13"/>
        <v>1.8791946308724907</v>
      </c>
    </row>
    <row r="43" spans="1:8">
      <c r="A43" s="62" t="s">
        <v>29</v>
      </c>
      <c r="B43" s="19">
        <v>2.2999999999999998</v>
      </c>
      <c r="C43" s="39">
        <v>1.2</v>
      </c>
      <c r="D43" s="12">
        <f t="shared" si="10"/>
        <v>-1.0999999999999999</v>
      </c>
      <c r="E43" s="5">
        <f t="shared" si="11"/>
        <v>-47.826086956521735</v>
      </c>
      <c r="F43" s="19">
        <v>2</v>
      </c>
      <c r="G43" s="12">
        <f t="shared" si="12"/>
        <v>-0.8</v>
      </c>
      <c r="H43" s="5">
        <f t="shared" si="13"/>
        <v>-40</v>
      </c>
    </row>
    <row r="44" spans="1:8">
      <c r="A44" s="32" t="s">
        <v>5</v>
      </c>
      <c r="B44" s="18">
        <f>SUM(B45:B46)</f>
        <v>103.89999999999999</v>
      </c>
      <c r="C44" s="18">
        <f>SUM(C45:C46)</f>
        <v>98.6</v>
      </c>
      <c r="D44" s="13">
        <f t="shared" si="10"/>
        <v>-5.2999999999999972</v>
      </c>
      <c r="E44" s="4">
        <f t="shared" si="11"/>
        <v>-5.1010587102983616</v>
      </c>
      <c r="F44" s="18">
        <v>91.5</v>
      </c>
      <c r="G44" s="13">
        <f t="shared" si="12"/>
        <v>7.0999999999999943</v>
      </c>
      <c r="H44" s="4">
        <f t="shared" si="13"/>
        <v>7.759562841530049</v>
      </c>
    </row>
    <row r="45" spans="1:8">
      <c r="A45" s="27" t="s">
        <v>30</v>
      </c>
      <c r="B45" s="19">
        <v>15.6</v>
      </c>
      <c r="C45" s="39">
        <v>20</v>
      </c>
      <c r="D45" s="12">
        <f t="shared" si="10"/>
        <v>4.4000000000000004</v>
      </c>
      <c r="E45" s="5">
        <f t="shared" si="11"/>
        <v>28.205128205128212</v>
      </c>
      <c r="F45" s="19">
        <v>15.6</v>
      </c>
      <c r="G45" s="12">
        <f t="shared" si="12"/>
        <v>4.4000000000000004</v>
      </c>
      <c r="H45" s="5">
        <f t="shared" si="13"/>
        <v>28.205128205128212</v>
      </c>
    </row>
    <row r="46" spans="1:8">
      <c r="A46" s="27" t="s">
        <v>31</v>
      </c>
      <c r="B46" s="19">
        <v>88.3</v>
      </c>
      <c r="C46" s="39">
        <v>78.599999999999994</v>
      </c>
      <c r="D46" s="12">
        <f t="shared" si="10"/>
        <v>-9.7000000000000028</v>
      </c>
      <c r="E46" s="5">
        <f t="shared" si="11"/>
        <v>-10.985277463193661</v>
      </c>
      <c r="F46" s="19">
        <v>75.900000000000006</v>
      </c>
      <c r="G46" s="12">
        <f t="shared" si="12"/>
        <v>2.6999999999999886</v>
      </c>
      <c r="H46" s="5">
        <f t="shared" si="13"/>
        <v>3.5573122529644117</v>
      </c>
    </row>
    <row r="47" spans="1:8">
      <c r="A47" s="32" t="s">
        <v>6</v>
      </c>
      <c r="B47" s="18">
        <f>SUM(B48:B52)</f>
        <v>2550.9</v>
      </c>
      <c r="C47" s="18">
        <f>SUM(C48:C52)</f>
        <v>3706.0999999999995</v>
      </c>
      <c r="D47" s="13">
        <f t="shared" si="10"/>
        <v>1155.1999999999994</v>
      </c>
      <c r="E47" s="5">
        <f t="shared" si="11"/>
        <v>45.285977498137889</v>
      </c>
      <c r="F47" s="18">
        <v>1557</v>
      </c>
      <c r="G47" s="13">
        <v>2440.1</v>
      </c>
      <c r="H47" s="4">
        <f t="shared" si="13"/>
        <v>156.71804752729608</v>
      </c>
    </row>
    <row r="48" spans="1:8">
      <c r="A48" s="62" t="s">
        <v>32</v>
      </c>
      <c r="B48" s="19">
        <v>1448.6</v>
      </c>
      <c r="C48" s="39">
        <v>2350.9</v>
      </c>
      <c r="D48" s="12">
        <f t="shared" si="10"/>
        <v>902.30000000000018</v>
      </c>
      <c r="E48" s="5">
        <f>D48/B48*100</f>
        <v>62.287726080353458</v>
      </c>
      <c r="F48" s="19">
        <v>1348.1</v>
      </c>
      <c r="G48" s="12">
        <v>1348.1</v>
      </c>
      <c r="H48" s="5">
        <f t="shared" si="13"/>
        <v>100</v>
      </c>
    </row>
    <row r="49" spans="1:8">
      <c r="A49" s="62" t="s">
        <v>33</v>
      </c>
      <c r="B49" s="19">
        <v>179.7</v>
      </c>
      <c r="C49" s="39">
        <v>170.2</v>
      </c>
      <c r="D49" s="12">
        <f t="shared" si="10"/>
        <v>-9.5</v>
      </c>
      <c r="E49" s="5">
        <f>D49/B49*100</f>
        <v>-5.28658875904285</v>
      </c>
      <c r="F49" s="19">
        <v>170.3</v>
      </c>
      <c r="G49" s="12">
        <f t="shared" si="12"/>
        <v>-0.10000000000002274</v>
      </c>
      <c r="H49" s="5">
        <f t="shared" si="13"/>
        <v>-5.871990604816367E-2</v>
      </c>
    </row>
    <row r="50" spans="1:8">
      <c r="A50" s="62" t="s">
        <v>34</v>
      </c>
      <c r="B50" s="19">
        <v>909.1</v>
      </c>
      <c r="C50" s="39">
        <v>782.8</v>
      </c>
      <c r="D50" s="12">
        <f t="shared" si="10"/>
        <v>-126.30000000000007</v>
      </c>
      <c r="E50" s="5">
        <f>D50/B50*100</f>
        <v>-13.892861071389293</v>
      </c>
      <c r="F50" s="19">
        <v>841.3</v>
      </c>
      <c r="G50" s="12">
        <f t="shared" si="12"/>
        <v>-58.5</v>
      </c>
      <c r="H50" s="5">
        <f t="shared" si="13"/>
        <v>-6.9535243076191602</v>
      </c>
    </row>
    <row r="51" spans="1:8">
      <c r="A51" s="62" t="s">
        <v>35</v>
      </c>
      <c r="B51" s="19">
        <v>13.5</v>
      </c>
      <c r="C51" s="39">
        <v>83.5</v>
      </c>
      <c r="D51" s="12">
        <f>C51-B51</f>
        <v>70</v>
      </c>
      <c r="E51" s="5">
        <f>D51/B51*100</f>
        <v>518.51851851851848</v>
      </c>
      <c r="F51" s="19">
        <v>42.7</v>
      </c>
      <c r="G51" s="12">
        <f>C51-F51</f>
        <v>40.799999999999997</v>
      </c>
      <c r="H51" s="5">
        <f>G51/F51*100</f>
        <v>95.550351288056191</v>
      </c>
    </row>
    <row r="52" spans="1:8">
      <c r="A52" s="63" t="s">
        <v>68</v>
      </c>
      <c r="B52" s="19"/>
      <c r="C52" s="39">
        <v>318.7</v>
      </c>
      <c r="D52" s="12">
        <f>C52-B52</f>
        <v>318.7</v>
      </c>
      <c r="E52" s="5"/>
      <c r="F52" s="19">
        <v>37.700000000000003</v>
      </c>
      <c r="G52" s="12">
        <f>C52-F52</f>
        <v>281</v>
      </c>
      <c r="H52" s="5">
        <f>G52/F52*100</f>
        <v>745.35809018567636</v>
      </c>
    </row>
    <row r="53" spans="1:8" ht="15.75" customHeight="1">
      <c r="A53" s="31" t="s">
        <v>44</v>
      </c>
      <c r="B53" s="18">
        <v>12.8</v>
      </c>
      <c r="C53" s="40">
        <v>14.4</v>
      </c>
      <c r="D53" s="13">
        <f>C53-B53</f>
        <v>1.5999999999999996</v>
      </c>
      <c r="E53" s="4">
        <f>D53/B53*100</f>
        <v>12.499999999999996</v>
      </c>
      <c r="F53" s="18">
        <v>12.7</v>
      </c>
      <c r="G53" s="13">
        <f>C53-F53</f>
        <v>1.7000000000000011</v>
      </c>
      <c r="H53" s="4">
        <f>G53/F53*100</f>
        <v>13.385826771653553</v>
      </c>
    </row>
    <row r="54" spans="1:8">
      <c r="A54" s="32" t="s">
        <v>7</v>
      </c>
      <c r="B54" s="18">
        <v>14.1</v>
      </c>
      <c r="C54" s="40">
        <v>14.1</v>
      </c>
      <c r="D54" s="13">
        <f t="shared" ref="D54:D59" si="14">C54-B54</f>
        <v>0</v>
      </c>
      <c r="E54" s="4">
        <f>D54/B54*100</f>
        <v>0</v>
      </c>
      <c r="F54" s="18">
        <v>13.9</v>
      </c>
      <c r="G54" s="13">
        <f t="shared" ref="G54:G59" si="15">C54-F54</f>
        <v>0.19999999999999929</v>
      </c>
      <c r="H54" s="4">
        <f t="shared" ref="H54:H59" si="16">G54/F54*100</f>
        <v>1.4388489208633042</v>
      </c>
    </row>
    <row r="55" spans="1:8">
      <c r="A55" s="32" t="s">
        <v>8</v>
      </c>
      <c r="B55" s="18">
        <f>SUM(B56:B58)</f>
        <v>491.5</v>
      </c>
      <c r="C55" s="18">
        <f>SUM(C56:C58)</f>
        <v>428.7</v>
      </c>
      <c r="D55" s="13">
        <f t="shared" si="14"/>
        <v>-62.800000000000011</v>
      </c>
      <c r="E55" s="4">
        <f>D55/B55*100</f>
        <v>-12.777212614445578</v>
      </c>
      <c r="F55" s="18">
        <v>1275.5</v>
      </c>
      <c r="G55" s="13">
        <f t="shared" si="15"/>
        <v>-846.8</v>
      </c>
      <c r="H55" s="4">
        <f t="shared" si="16"/>
        <v>-66.389651117208942</v>
      </c>
    </row>
    <row r="56" spans="1:8">
      <c r="A56" s="62" t="s">
        <v>36</v>
      </c>
      <c r="B56" s="19">
        <v>102.5</v>
      </c>
      <c r="C56" s="39">
        <v>50.7</v>
      </c>
      <c r="D56" s="12">
        <f t="shared" si="14"/>
        <v>-51.8</v>
      </c>
      <c r="E56" s="5">
        <f>D56/B56*100</f>
        <v>-50.536585365853661</v>
      </c>
      <c r="F56" s="19">
        <v>68.5</v>
      </c>
      <c r="G56" s="12">
        <f t="shared" si="15"/>
        <v>-17.799999999999997</v>
      </c>
      <c r="H56" s="5">
        <f t="shared" si="16"/>
        <v>-25.985401459854014</v>
      </c>
    </row>
    <row r="57" spans="1:8">
      <c r="A57" s="62" t="s">
        <v>69</v>
      </c>
      <c r="B57" s="19">
        <v>17.7</v>
      </c>
      <c r="C57" s="39">
        <v>14.1</v>
      </c>
      <c r="D57" s="12">
        <f t="shared" si="14"/>
        <v>-3.5999999999999996</v>
      </c>
      <c r="E57" s="5">
        <f>D57/B57*100</f>
        <v>-20.338983050847457</v>
      </c>
      <c r="F57" s="19">
        <v>17.5</v>
      </c>
      <c r="G57" s="12">
        <f t="shared" si="15"/>
        <v>-3.4000000000000004</v>
      </c>
      <c r="H57" s="5">
        <f t="shared" si="16"/>
        <v>-19.428571428571431</v>
      </c>
    </row>
    <row r="58" spans="1:8">
      <c r="A58" s="62" t="s">
        <v>37</v>
      </c>
      <c r="B58" s="19">
        <v>371.3</v>
      </c>
      <c r="C58" s="39">
        <v>363.9</v>
      </c>
      <c r="D58" s="12">
        <f t="shared" si="14"/>
        <v>-7.4000000000000341</v>
      </c>
      <c r="E58" s="5">
        <v>100</v>
      </c>
      <c r="F58" s="19">
        <v>1189.5</v>
      </c>
      <c r="G58" s="12">
        <f t="shared" si="15"/>
        <v>-825.6</v>
      </c>
      <c r="H58" s="5">
        <f t="shared" si="16"/>
        <v>-69.407313997477942</v>
      </c>
    </row>
    <row r="59" spans="1:8" ht="13.5" thickBot="1">
      <c r="A59" s="33" t="s">
        <v>45</v>
      </c>
      <c r="B59" s="36">
        <v>3.9</v>
      </c>
      <c r="C59" s="41">
        <v>40.5</v>
      </c>
      <c r="D59" s="15">
        <f t="shared" si="14"/>
        <v>36.6</v>
      </c>
      <c r="E59" s="16">
        <f>D59/B59*100</f>
        <v>938.46153846153845</v>
      </c>
      <c r="F59" s="36">
        <v>17.899999999999999</v>
      </c>
      <c r="G59" s="15">
        <f t="shared" si="15"/>
        <v>22.6</v>
      </c>
      <c r="H59" s="16">
        <f t="shared" si="16"/>
        <v>126.25698324022348</v>
      </c>
    </row>
    <row r="60" spans="1:8" ht="13.5" thickBot="1">
      <c r="A60" s="66"/>
      <c r="B60" s="67"/>
      <c r="C60" s="67"/>
      <c r="D60" s="67"/>
      <c r="E60" s="67"/>
      <c r="F60" s="67"/>
      <c r="G60" s="67"/>
      <c r="H60" s="68"/>
    </row>
    <row r="61" spans="1:8" ht="13.5" thickBot="1">
      <c r="A61" s="55" t="s">
        <v>9</v>
      </c>
      <c r="B61" s="37">
        <f>B8-B36</f>
        <v>41.400000000001455</v>
      </c>
      <c r="C61" s="37">
        <f>C8-C36</f>
        <v>-1730.8999999999978</v>
      </c>
      <c r="D61" s="10">
        <f>C61-B61</f>
        <v>-1772.2999999999993</v>
      </c>
      <c r="E61" s="9">
        <f>D61/B61*100</f>
        <v>-4280.9178743959837</v>
      </c>
      <c r="F61" s="35">
        <v>111.6</v>
      </c>
      <c r="G61" s="10">
        <f>C61-F61</f>
        <v>-1842.4999999999977</v>
      </c>
      <c r="H61" s="9">
        <f>G61/F61*100</f>
        <v>-1650.9856630824352</v>
      </c>
    </row>
    <row r="62" spans="1:8">
      <c r="A62" s="51" t="s">
        <v>65</v>
      </c>
      <c r="B62" s="20"/>
      <c r="C62" s="52">
        <v>13.9</v>
      </c>
      <c r="D62" s="53"/>
      <c r="E62" s="7"/>
      <c r="F62" s="54">
        <v>26.8</v>
      </c>
      <c r="G62" s="11"/>
      <c r="H62" s="7"/>
    </row>
    <row r="63" spans="1:8" ht="15" customHeight="1">
      <c r="A63" s="34" t="s">
        <v>64</v>
      </c>
      <c r="B63" s="18"/>
      <c r="C63" s="39">
        <v>1.7</v>
      </c>
      <c r="D63" s="12"/>
      <c r="E63" s="4"/>
      <c r="F63" s="19">
        <v>2</v>
      </c>
      <c r="G63" s="13"/>
      <c r="H63" s="4"/>
    </row>
    <row r="64" spans="1:8" ht="13.5" thickBot="1">
      <c r="A64" s="42" t="s">
        <v>45</v>
      </c>
      <c r="B64" s="43"/>
      <c r="C64" s="44">
        <v>31.5</v>
      </c>
      <c r="D64" s="45"/>
      <c r="E64" s="46"/>
      <c r="F64" s="47">
        <v>75.599999999999994</v>
      </c>
      <c r="G64" s="48"/>
      <c r="H64" s="46"/>
    </row>
    <row r="65" spans="1:8" ht="15" customHeight="1" thickBot="1">
      <c r="A65" s="49" t="s">
        <v>56</v>
      </c>
      <c r="B65" s="35">
        <v>41.4</v>
      </c>
      <c r="C65" s="37">
        <f>C61-C62-C63-C64</f>
        <v>-1777.999999999998</v>
      </c>
      <c r="D65" s="50"/>
      <c r="E65" s="9"/>
      <c r="F65" s="35">
        <v>7.2</v>
      </c>
      <c r="G65" s="10"/>
      <c r="H65" s="9"/>
    </row>
    <row r="68" spans="1:8" ht="18.75">
      <c r="A68" s="1" t="s">
        <v>40</v>
      </c>
      <c r="B68" s="1"/>
      <c r="C68" s="1"/>
      <c r="D68" s="1"/>
      <c r="E68" s="1"/>
      <c r="F68" s="2" t="s">
        <v>42</v>
      </c>
      <c r="G68" s="2"/>
      <c r="H68" s="2"/>
    </row>
    <row r="69" spans="1:8" ht="18.75">
      <c r="A69" s="1"/>
      <c r="B69" s="1"/>
      <c r="C69" s="1"/>
      <c r="D69" s="1"/>
      <c r="E69" s="1"/>
      <c r="F69" s="2"/>
      <c r="G69" s="2"/>
      <c r="H69" s="2"/>
    </row>
    <row r="70" spans="1:8" ht="18.75">
      <c r="A70" s="1" t="s">
        <v>39</v>
      </c>
      <c r="B70" s="1"/>
      <c r="C70" s="1"/>
      <c r="D70" s="1"/>
      <c r="E70" s="1"/>
      <c r="F70" s="2" t="s">
        <v>43</v>
      </c>
      <c r="G70" s="2"/>
      <c r="H70" s="2"/>
    </row>
    <row r="71" spans="1:8" ht="18.75">
      <c r="A71" s="1"/>
      <c r="B71" s="1"/>
      <c r="C71" s="1"/>
      <c r="D71" s="1"/>
      <c r="E71" s="1"/>
      <c r="F71" s="2"/>
      <c r="G71" s="2"/>
      <c r="H71" s="2"/>
    </row>
    <row r="72" spans="1:8" ht="18.75">
      <c r="A72" s="1" t="s">
        <v>18</v>
      </c>
      <c r="B72" s="1"/>
      <c r="C72" s="1"/>
      <c r="D72" s="1"/>
      <c r="E72" s="1"/>
      <c r="F72" s="2" t="s">
        <v>41</v>
      </c>
      <c r="G72" s="2"/>
      <c r="H72" s="2"/>
    </row>
  </sheetData>
  <mergeCells count="14">
    <mergeCell ref="A1:H1"/>
    <mergeCell ref="A2:H2"/>
    <mergeCell ref="A3:H3"/>
    <mergeCell ref="A60:H60"/>
    <mergeCell ref="A4:A7"/>
    <mergeCell ref="B4:B7"/>
    <mergeCell ref="C4:C7"/>
    <mergeCell ref="D4:E5"/>
    <mergeCell ref="F4:F7"/>
    <mergeCell ref="G4:H5"/>
    <mergeCell ref="D6:D7"/>
    <mergeCell ref="E6:E7"/>
    <mergeCell ref="G6:G7"/>
    <mergeCell ref="H6:H7"/>
  </mergeCells>
  <pageMargins left="0" right="0" top="0" bottom="0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2022-10-26T05:40:05Z</cp:lastPrinted>
  <dcterms:created xsi:type="dcterms:W3CDTF">2017-08-07T11:41:32Z</dcterms:created>
  <dcterms:modified xsi:type="dcterms:W3CDTF">2022-11-07T10:13:56Z</dcterms:modified>
</cp:coreProperties>
</file>