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9435" windowHeight="5640" tabRatio="695"/>
  </bookViews>
  <sheets>
    <sheet name="аналіз викон. фінпл" sheetId="9" r:id="rId1"/>
  </sheets>
  <definedNames>
    <definedName name="_xlnm.Print_Area" localSheetId="0">'аналіз викон. фінпл'!$A$1:$J$75</definedName>
  </definedNames>
  <calcPr calcId="125725"/>
</workbook>
</file>

<file path=xl/calcChain.xml><?xml version="1.0" encoding="utf-8"?>
<calcChain xmlns="http://schemas.openxmlformats.org/spreadsheetml/2006/main">
  <c r="E23" i="9"/>
  <c r="E31"/>
  <c r="H31"/>
  <c r="H23"/>
  <c r="D31"/>
  <c r="F31"/>
  <c r="G31"/>
  <c r="D23"/>
  <c r="D35"/>
  <c r="D40"/>
  <c r="D50"/>
  <c r="D56"/>
  <c r="D59"/>
  <c r="E35"/>
  <c r="E40"/>
  <c r="E50"/>
  <c r="I50"/>
  <c r="J50"/>
  <c r="E59"/>
  <c r="F59"/>
  <c r="G59"/>
  <c r="H35"/>
  <c r="H40"/>
  <c r="H50"/>
  <c r="H56"/>
  <c r="H59"/>
  <c r="F26"/>
  <c r="I26"/>
  <c r="H16"/>
  <c r="H12"/>
  <c r="D16"/>
  <c r="D12"/>
  <c r="E16"/>
  <c r="I16"/>
  <c r="J16"/>
  <c r="I55"/>
  <c r="J55"/>
  <c r="I52"/>
  <c r="J52"/>
  <c r="I53"/>
  <c r="J53"/>
  <c r="I54"/>
  <c r="J54"/>
  <c r="I51"/>
  <c r="J51"/>
  <c r="I47"/>
  <c r="J47"/>
  <c r="I45"/>
  <c r="F51"/>
  <c r="G51"/>
  <c r="F60"/>
  <c r="G60"/>
  <c r="I44"/>
  <c r="J44"/>
  <c r="I43"/>
  <c r="J43"/>
  <c r="I42"/>
  <c r="J42"/>
  <c r="I41"/>
  <c r="J41"/>
  <c r="I39"/>
  <c r="J39"/>
  <c r="I38"/>
  <c r="J38"/>
  <c r="I37"/>
  <c r="J37"/>
  <c r="I36"/>
  <c r="J36"/>
  <c r="I34"/>
  <c r="J34"/>
  <c r="I33"/>
  <c r="J33"/>
  <c r="I32"/>
  <c r="J32"/>
  <c r="I30"/>
  <c r="J30"/>
  <c r="I29"/>
  <c r="J29"/>
  <c r="I28"/>
  <c r="J28"/>
  <c r="I25"/>
  <c r="J25"/>
  <c r="I24"/>
  <c r="J24"/>
  <c r="I19"/>
  <c r="J19"/>
  <c r="I18"/>
  <c r="J18"/>
  <c r="I17"/>
  <c r="J17"/>
  <c r="I15"/>
  <c r="J15"/>
  <c r="I13"/>
  <c r="J13"/>
  <c r="F55"/>
  <c r="G55"/>
  <c r="F54"/>
  <c r="G54"/>
  <c r="F53"/>
  <c r="G53"/>
  <c r="F52"/>
  <c r="G52"/>
  <c r="F47"/>
  <c r="G47"/>
  <c r="F44"/>
  <c r="G44"/>
  <c r="F43"/>
  <c r="G43"/>
  <c r="F42"/>
  <c r="G42"/>
  <c r="F41"/>
  <c r="G41"/>
  <c r="F39"/>
  <c r="G39"/>
  <c r="F38"/>
  <c r="G38"/>
  <c r="F37"/>
  <c r="G37"/>
  <c r="F36"/>
  <c r="G36"/>
  <c r="F34"/>
  <c r="G34"/>
  <c r="F33"/>
  <c r="G33"/>
  <c r="F32"/>
  <c r="G32"/>
  <c r="F30"/>
  <c r="G30"/>
  <c r="F29"/>
  <c r="G29"/>
  <c r="F28"/>
  <c r="G28"/>
  <c r="F25"/>
  <c r="G25"/>
  <c r="F24"/>
  <c r="G24"/>
  <c r="F19"/>
  <c r="G19"/>
  <c r="F18"/>
  <c r="G18"/>
  <c r="F17"/>
  <c r="G17"/>
  <c r="F15"/>
  <c r="G15"/>
  <c r="F13"/>
  <c r="G13"/>
  <c r="F27"/>
  <c r="I27"/>
  <c r="I60"/>
  <c r="D22"/>
  <c r="I23"/>
  <c r="J23"/>
  <c r="F23"/>
  <c r="G23"/>
  <c r="E22"/>
  <c r="D21"/>
  <c r="D46"/>
  <c r="D58"/>
  <c r="F40"/>
  <c r="G40"/>
  <c r="F35"/>
  <c r="G35"/>
  <c r="H22"/>
  <c r="H21"/>
  <c r="H46"/>
  <c r="H48"/>
  <c r="I59"/>
  <c r="J59"/>
  <c r="I31"/>
  <c r="J31"/>
  <c r="H61"/>
  <c r="F50"/>
  <c r="G50"/>
  <c r="E56"/>
  <c r="I40"/>
  <c r="J40"/>
  <c r="F22"/>
  <c r="G22"/>
  <c r="J60"/>
  <c r="E21"/>
  <c r="E14"/>
  <c r="I35"/>
  <c r="J35"/>
  <c r="F16"/>
  <c r="G16"/>
  <c r="D48"/>
  <c r="D61"/>
  <c r="H58"/>
  <c r="I22"/>
  <c r="J22"/>
  <c r="I56"/>
  <c r="F56"/>
  <c r="E46"/>
  <c r="F21"/>
  <c r="G21"/>
  <c r="I21"/>
  <c r="I14"/>
  <c r="J14"/>
  <c r="F14"/>
  <c r="G14"/>
  <c r="E12"/>
  <c r="F12"/>
  <c r="G12"/>
  <c r="I12"/>
  <c r="J12"/>
  <c r="I46"/>
  <c r="J46"/>
  <c r="J21"/>
  <c r="J56"/>
  <c r="G56"/>
  <c r="F46"/>
  <c r="E48"/>
  <c r="E58"/>
  <c r="G46"/>
  <c r="F48"/>
  <c r="I48"/>
  <c r="E61"/>
  <c r="F58"/>
  <c r="G58"/>
  <c r="I58"/>
  <c r="J58"/>
  <c r="G48"/>
  <c r="F61"/>
  <c r="J48"/>
  <c r="I61"/>
  <c r="G61"/>
  <c r="J61"/>
</calcChain>
</file>

<file path=xl/comments1.xml><?xml version="1.0" encoding="utf-8"?>
<comments xmlns="http://schemas.openxmlformats.org/spreadsheetml/2006/main">
  <authors>
    <author>Admin</author>
  </authors>
  <commentList>
    <comment ref="B29" authorId="0">
      <text>
        <r>
          <rPr>
            <sz val="8"/>
            <color indexed="81"/>
            <rFont val="Tahoma"/>
            <family val="2"/>
            <charset val="204"/>
          </rPr>
          <t xml:space="preserve">хімматеріали, хімпосуд
</t>
        </r>
      </text>
    </comment>
  </commentList>
</comments>
</file>

<file path=xl/sharedStrings.xml><?xml version="1.0" encoding="utf-8"?>
<sst xmlns="http://schemas.openxmlformats.org/spreadsheetml/2006/main" count="155" uniqueCount="103">
  <si>
    <t>І</t>
  </si>
  <si>
    <t>ІІ</t>
  </si>
  <si>
    <t xml:space="preserve"> Обсяги виробництва , тис. Гкал </t>
  </si>
  <si>
    <t>- втрата теплоенегії в мережах, тис. Гкал</t>
  </si>
  <si>
    <t>- населення</t>
  </si>
  <si>
    <t>- бюджетним установам</t>
  </si>
  <si>
    <t>Прямі витрати на оплату праці</t>
  </si>
  <si>
    <t>Паливо</t>
  </si>
  <si>
    <t>Інші витрати</t>
  </si>
  <si>
    <t>1.1.2.</t>
  </si>
  <si>
    <t>1.1.3.</t>
  </si>
  <si>
    <t>1.2.</t>
  </si>
  <si>
    <t>1.2.3.</t>
  </si>
  <si>
    <t>1.2.4.</t>
  </si>
  <si>
    <t>"ЗАТВЕРДЖУЮ"</t>
  </si>
  <si>
    <t xml:space="preserve">Директор </t>
  </si>
  <si>
    <t>№ з/п</t>
  </si>
  <si>
    <t>Показники</t>
  </si>
  <si>
    <t>Одиниця виміру</t>
  </si>
  <si>
    <t>1.1</t>
  </si>
  <si>
    <t>Прямі витрати, всього</t>
  </si>
  <si>
    <t>1.1.1</t>
  </si>
  <si>
    <t>Прямі матеріальні витрати, в т.ч:</t>
  </si>
  <si>
    <t>1.1.1.1</t>
  </si>
  <si>
    <t>1.1.1.2</t>
  </si>
  <si>
    <t>1.1.1.3</t>
  </si>
  <si>
    <t>Покупна т/е  та  собівартість т/е власних ТЕЦ, ТЕС, АЕС, когенераційних установок</t>
  </si>
  <si>
    <t>1.1.1.4</t>
  </si>
  <si>
    <t>Транспортування теплоенергії тепломережами інших підприємств</t>
  </si>
  <si>
    <t>Вода для технологічних потреб  та водовідведення</t>
  </si>
  <si>
    <t>Матеріали, запасні  частини та інші матеріальні ресурси</t>
  </si>
  <si>
    <t>Інші прямі витрати, в т.ч:</t>
  </si>
  <si>
    <t>1.1.3.1</t>
  </si>
  <si>
    <t>1.1.3.2</t>
  </si>
  <si>
    <t>1.1.3.3</t>
  </si>
  <si>
    <t>Загальновиробничі витрати, в т.ч:</t>
  </si>
  <si>
    <t>1.2.1</t>
  </si>
  <si>
    <t>Витрати на оплату праці</t>
  </si>
  <si>
    <t>1.2.2</t>
  </si>
  <si>
    <t>Відрахування  на соціальні заходи</t>
  </si>
  <si>
    <t>2.</t>
  </si>
  <si>
    <t>Адміністративні витрати, в т.ч:</t>
  </si>
  <si>
    <t>2.1.</t>
  </si>
  <si>
    <t>2.2</t>
  </si>
  <si>
    <t>Відрахування на соціальні заходи</t>
  </si>
  <si>
    <t>2.3.</t>
  </si>
  <si>
    <t>4.</t>
  </si>
  <si>
    <t>7.</t>
  </si>
  <si>
    <t xml:space="preserve"> - бюджетні установи</t>
  </si>
  <si>
    <t xml:space="preserve"> - інші споживачі</t>
  </si>
  <si>
    <t>8.</t>
  </si>
  <si>
    <t>10.</t>
  </si>
  <si>
    <t>Директор</t>
  </si>
  <si>
    <t>Амортизаційні відрахування</t>
  </si>
  <si>
    <t>тис. Гкал</t>
  </si>
  <si>
    <t>- подано теплоенергії в мережу</t>
  </si>
  <si>
    <t>Реалізація теплової енергії</t>
  </si>
  <si>
    <t>Витрати</t>
  </si>
  <si>
    <t>1</t>
  </si>
  <si>
    <t>Виробнича собівартість, в т.ч.</t>
  </si>
  <si>
    <t>відрахування на соціальні заходи</t>
  </si>
  <si>
    <t>амортизаційні відрахування</t>
  </si>
  <si>
    <t>інші прямі витрати</t>
  </si>
  <si>
    <t>Електроенергія на технологічні потреби</t>
  </si>
  <si>
    <t>Доходи</t>
  </si>
  <si>
    <t>9.1.</t>
  </si>
  <si>
    <t>9.2.</t>
  </si>
  <si>
    <t>2.4.</t>
  </si>
  <si>
    <t>%</t>
  </si>
  <si>
    <t>Фінансовий результат</t>
  </si>
  <si>
    <t>тис. тис.грн.</t>
  </si>
  <si>
    <t>тис.грн.</t>
  </si>
  <si>
    <t>Відхилення від плану</t>
  </si>
  <si>
    <t>Од.</t>
  </si>
  <si>
    <t>Відхилення від аналог.пер.мин.року</t>
  </si>
  <si>
    <t xml:space="preserve"> - населення</t>
  </si>
  <si>
    <t>Інші операційні витрати</t>
  </si>
  <si>
    <t xml:space="preserve">Повна собівартість </t>
  </si>
  <si>
    <t xml:space="preserve">5. </t>
  </si>
  <si>
    <t>6.</t>
  </si>
  <si>
    <t>8.1.</t>
  </si>
  <si>
    <t>8.2.</t>
  </si>
  <si>
    <t>8.3.</t>
  </si>
  <si>
    <t xml:space="preserve"> Інші доходи</t>
  </si>
  <si>
    <t>Всього доходів</t>
  </si>
  <si>
    <t>Фінансовий результат іншої діяльності</t>
  </si>
  <si>
    <t xml:space="preserve">Загальний фінансовий результат </t>
  </si>
  <si>
    <t>Гол.економіст</t>
  </si>
  <si>
    <t>Різниця в тарифах (відшкодована)</t>
  </si>
  <si>
    <t>1.1.1.3.</t>
  </si>
  <si>
    <t>1.1.1.4.</t>
  </si>
  <si>
    <t>Сергій КОБА</t>
  </si>
  <si>
    <t>Повна собівартість основ. діяльності</t>
  </si>
  <si>
    <t>Фінансовий результат основної діяльності</t>
  </si>
  <si>
    <t>Реалізовано теплоенегії споживачам, тис.Гкал вт.ч.:</t>
  </si>
  <si>
    <t>Доходи основної діяльності</t>
  </si>
  <si>
    <t>Олена Форманюк</t>
  </si>
  <si>
    <t>План                1 кварталу 2022 року</t>
  </si>
  <si>
    <t>Факт           1 кварталу 2022 року</t>
  </si>
  <si>
    <t>Факт           1 кварталу 2021 року</t>
  </si>
  <si>
    <t>- витрати т/енергії на власні потреби, тис.Гкал</t>
  </si>
  <si>
    <t xml:space="preserve"> - іншим споживачам (та КП ВВТЕ)</t>
  </si>
  <si>
    <t>Виконання фінансового плану діяльності КП "Володимир-Волинськтеплоенерго"                                 за 1 квартал 2022 року</t>
  </si>
</sst>
</file>

<file path=xl/styles.xml><?xml version="1.0" encoding="utf-8"?>
<styleSheet xmlns="http://schemas.openxmlformats.org/spreadsheetml/2006/main">
  <numFmts count="3">
    <numFmt numFmtId="184" formatCode="0.0"/>
    <numFmt numFmtId="185" formatCode="0.000"/>
    <numFmt numFmtId="188" formatCode="0.0%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color indexed="81"/>
      <name val="Tahoma"/>
      <family val="2"/>
      <charset val="204"/>
    </font>
    <font>
      <i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sz val="7"/>
      <color indexed="22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/>
    <xf numFmtId="0" fontId="4" fillId="0" borderId="0" xfId="0" applyFont="1" applyAlignment="1"/>
    <xf numFmtId="0" fontId="7" fillId="0" borderId="0" xfId="0" applyFont="1"/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6" fillId="0" borderId="0" xfId="0" applyNumberFormat="1" applyFont="1"/>
    <xf numFmtId="185" fontId="6" fillId="0" borderId="0" xfId="0" applyNumberFormat="1" applyFont="1"/>
    <xf numFmtId="0" fontId="5" fillId="0" borderId="0" xfId="0" applyFont="1" applyFill="1"/>
    <xf numFmtId="0" fontId="8" fillId="0" borderId="3" xfId="0" applyFont="1" applyFill="1" applyBorder="1" applyAlignment="1">
      <alignment horizontal="center" wrapText="1"/>
    </xf>
    <xf numFmtId="185" fontId="2" fillId="0" borderId="4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2" fillId="0" borderId="4" xfId="0" quotePrefix="1" applyFont="1" applyBorder="1" applyAlignment="1">
      <alignment vertical="top" wrapText="1"/>
    </xf>
    <xf numFmtId="0" fontId="2" fillId="0" borderId="7" xfId="0" quotePrefix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 indent="2"/>
    </xf>
    <xf numFmtId="0" fontId="2" fillId="0" borderId="4" xfId="0" applyFont="1" applyBorder="1" applyAlignment="1">
      <alignment horizontal="left" vertical="top" wrapText="1" indent="2"/>
    </xf>
    <xf numFmtId="0" fontId="2" fillId="0" borderId="5" xfId="0" applyFont="1" applyBorder="1" applyAlignment="1">
      <alignment horizontal="left" vertical="top" wrapText="1" indent="2"/>
    </xf>
    <xf numFmtId="0" fontId="8" fillId="0" borderId="9" xfId="0" applyFont="1" applyFill="1" applyBorder="1" applyAlignment="1">
      <alignment wrapText="1"/>
    </xf>
    <xf numFmtId="0" fontId="2" fillId="0" borderId="4" xfId="0" applyFont="1" applyBorder="1" applyAlignment="1">
      <alignment horizontal="left" wrapText="1" indent="2"/>
    </xf>
    <xf numFmtId="16" fontId="8" fillId="0" borderId="1" xfId="0" applyNumberFormat="1" applyFont="1" applyBorder="1" applyAlignment="1">
      <alignment horizontal="center" wrapText="1"/>
    </xf>
    <xf numFmtId="185" fontId="2" fillId="0" borderId="10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84" fontId="8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49" fontId="2" fillId="0" borderId="6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 indent="2"/>
    </xf>
    <xf numFmtId="49" fontId="2" fillId="0" borderId="8" xfId="0" applyNumberFormat="1" applyFont="1" applyBorder="1" applyAlignment="1">
      <alignment horizontal="center" wrapText="1"/>
    </xf>
    <xf numFmtId="184" fontId="2" fillId="0" borderId="11" xfId="0" applyNumberFormat="1" applyFont="1" applyFill="1" applyBorder="1" applyAlignment="1">
      <alignment horizontal="center" wrapText="1"/>
    </xf>
    <xf numFmtId="184" fontId="2" fillId="0" borderId="12" xfId="0" applyNumberFormat="1" applyFont="1" applyFill="1" applyBorder="1" applyAlignment="1">
      <alignment horizontal="center" wrapText="1"/>
    </xf>
    <xf numFmtId="184" fontId="2" fillId="0" borderId="13" xfId="0" applyNumberFormat="1" applyFont="1" applyFill="1" applyBorder="1" applyAlignment="1">
      <alignment horizontal="center" wrapText="1"/>
    </xf>
    <xf numFmtId="184" fontId="8" fillId="0" borderId="14" xfId="0" applyNumberFormat="1" applyFont="1" applyFill="1" applyBorder="1" applyAlignment="1">
      <alignment horizontal="center" wrapText="1"/>
    </xf>
    <xf numFmtId="184" fontId="2" fillId="0" borderId="10" xfId="0" applyNumberFormat="1" applyFont="1" applyBorder="1" applyAlignment="1">
      <alignment horizontal="center"/>
    </xf>
    <xf numFmtId="184" fontId="2" fillId="0" borderId="15" xfId="0" applyNumberFormat="1" applyFont="1" applyBorder="1" applyAlignment="1">
      <alignment horizontal="center" wrapText="1"/>
    </xf>
    <xf numFmtId="188" fontId="2" fillId="0" borderId="16" xfId="1" applyNumberFormat="1" applyFont="1" applyBorder="1" applyAlignment="1">
      <alignment horizontal="center" wrapText="1"/>
    </xf>
    <xf numFmtId="184" fontId="2" fillId="0" borderId="17" xfId="0" applyNumberFormat="1" applyFont="1" applyBorder="1" applyAlignment="1">
      <alignment horizontal="center" wrapText="1"/>
    </xf>
    <xf numFmtId="188" fontId="2" fillId="0" borderId="17" xfId="1" applyNumberFormat="1" applyFont="1" applyBorder="1" applyAlignment="1">
      <alignment horizontal="center" wrapText="1"/>
    </xf>
    <xf numFmtId="184" fontId="2" fillId="0" borderId="18" xfId="0" applyNumberFormat="1" applyFont="1" applyBorder="1" applyAlignment="1">
      <alignment horizontal="center" wrapText="1"/>
    </xf>
    <xf numFmtId="188" fontId="2" fillId="0" borderId="19" xfId="1" applyNumberFormat="1" applyFont="1" applyFill="1" applyBorder="1" applyAlignment="1">
      <alignment horizontal="center" wrapText="1"/>
    </xf>
    <xf numFmtId="188" fontId="2" fillId="0" borderId="20" xfId="1" applyNumberFormat="1" applyFont="1" applyFill="1" applyBorder="1" applyAlignment="1">
      <alignment horizontal="center" wrapText="1"/>
    </xf>
    <xf numFmtId="184" fontId="2" fillId="0" borderId="3" xfId="0" applyNumberFormat="1" applyFont="1" applyFill="1" applyBorder="1" applyAlignment="1">
      <alignment horizontal="center" wrapText="1"/>
    </xf>
    <xf numFmtId="188" fontId="2" fillId="0" borderId="21" xfId="1" applyNumberFormat="1" applyFont="1" applyFill="1" applyBorder="1" applyAlignment="1">
      <alignment horizontal="center" wrapText="1"/>
    </xf>
    <xf numFmtId="184" fontId="2" fillId="0" borderId="6" xfId="0" applyNumberFormat="1" applyFont="1" applyFill="1" applyBorder="1" applyAlignment="1">
      <alignment horizontal="center" wrapText="1"/>
    </xf>
    <xf numFmtId="188" fontId="2" fillId="0" borderId="22" xfId="1" applyNumberFormat="1" applyFont="1" applyFill="1" applyBorder="1" applyAlignment="1">
      <alignment horizontal="center" wrapText="1"/>
    </xf>
    <xf numFmtId="184" fontId="2" fillId="0" borderId="8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185" fontId="2" fillId="0" borderId="15" xfId="0" applyNumberFormat="1" applyFont="1" applyFill="1" applyBorder="1" applyAlignment="1">
      <alignment horizontal="center" wrapText="1"/>
    </xf>
    <xf numFmtId="185" fontId="2" fillId="0" borderId="25" xfId="0" applyNumberFormat="1" applyFont="1" applyFill="1" applyBorder="1" applyAlignment="1">
      <alignment horizontal="center" wrapText="1"/>
    </xf>
    <xf numFmtId="185" fontId="2" fillId="0" borderId="26" xfId="0" applyNumberFormat="1" applyFont="1" applyFill="1" applyBorder="1" applyAlignment="1">
      <alignment horizontal="center" wrapText="1"/>
    </xf>
    <xf numFmtId="184" fontId="2" fillId="0" borderId="27" xfId="0" applyNumberFormat="1" applyFont="1" applyBorder="1" applyAlignment="1">
      <alignment horizontal="center"/>
    </xf>
    <xf numFmtId="184" fontId="2" fillId="0" borderId="28" xfId="0" applyNumberFormat="1" applyFont="1" applyBorder="1" applyAlignment="1">
      <alignment horizontal="center"/>
    </xf>
    <xf numFmtId="184" fontId="2" fillId="0" borderId="27" xfId="0" applyNumberFormat="1" applyFont="1" applyFill="1" applyBorder="1" applyAlignment="1">
      <alignment horizontal="center" wrapText="1"/>
    </xf>
    <xf numFmtId="184" fontId="2" fillId="0" borderId="29" xfId="0" applyNumberFormat="1" applyFont="1" applyFill="1" applyBorder="1" applyAlignment="1">
      <alignment horizontal="center" wrapText="1"/>
    </xf>
    <xf numFmtId="188" fontId="2" fillId="0" borderId="30" xfId="1" applyNumberFormat="1" applyFont="1" applyFill="1" applyBorder="1" applyAlignment="1">
      <alignment horizontal="center" wrapText="1"/>
    </xf>
    <xf numFmtId="188" fontId="2" fillId="0" borderId="31" xfId="1" applyNumberFormat="1" applyFont="1" applyFill="1" applyBorder="1" applyAlignment="1">
      <alignment horizontal="center" wrapText="1"/>
    </xf>
    <xf numFmtId="184" fontId="2" fillId="0" borderId="10" xfId="0" applyNumberFormat="1" applyFont="1" applyBorder="1" applyAlignment="1">
      <alignment horizontal="center" wrapText="1"/>
    </xf>
    <xf numFmtId="184" fontId="2" fillId="0" borderId="27" xfId="0" applyNumberFormat="1" applyFont="1" applyBorder="1" applyAlignment="1">
      <alignment horizontal="center" wrapText="1"/>
    </xf>
    <xf numFmtId="188" fontId="2" fillId="0" borderId="32" xfId="1" applyNumberFormat="1" applyFont="1" applyBorder="1" applyAlignment="1">
      <alignment horizontal="center" wrapText="1"/>
    </xf>
    <xf numFmtId="188" fontId="2" fillId="0" borderId="27" xfId="1" applyNumberFormat="1" applyFont="1" applyBorder="1" applyAlignment="1">
      <alignment horizontal="center" wrapText="1"/>
    </xf>
    <xf numFmtId="188" fontId="2" fillId="0" borderId="33" xfId="1" applyNumberFormat="1" applyFont="1" applyBorder="1" applyAlignment="1">
      <alignment horizontal="center" wrapText="1"/>
    </xf>
    <xf numFmtId="188" fontId="2" fillId="0" borderId="17" xfId="1" applyNumberFormat="1" applyFont="1" applyFill="1" applyBorder="1" applyAlignment="1">
      <alignment horizontal="center" wrapText="1"/>
    </xf>
    <xf numFmtId="185" fontId="2" fillId="0" borderId="34" xfId="0" applyNumberFormat="1" applyFont="1" applyFill="1" applyBorder="1" applyAlignment="1">
      <alignment horizontal="center" wrapText="1"/>
    </xf>
    <xf numFmtId="188" fontId="2" fillId="0" borderId="35" xfId="1" applyNumberFormat="1" applyFont="1" applyFill="1" applyBorder="1" applyAlignment="1">
      <alignment horizontal="center" wrapText="1"/>
    </xf>
    <xf numFmtId="188" fontId="2" fillId="0" borderId="16" xfId="1" applyNumberFormat="1" applyFont="1" applyFill="1" applyBorder="1" applyAlignment="1">
      <alignment horizontal="center" wrapText="1"/>
    </xf>
    <xf numFmtId="185" fontId="2" fillId="0" borderId="3" xfId="0" applyNumberFormat="1" applyFont="1" applyFill="1" applyBorder="1" applyAlignment="1">
      <alignment horizontal="center" wrapText="1"/>
    </xf>
    <xf numFmtId="185" fontId="2" fillId="0" borderId="8" xfId="0" applyNumberFormat="1" applyFont="1" applyFill="1" applyBorder="1" applyAlignment="1">
      <alignment horizontal="center" wrapText="1"/>
    </xf>
    <xf numFmtId="188" fontId="2" fillId="0" borderId="36" xfId="1" applyNumberFormat="1" applyFont="1" applyFill="1" applyBorder="1" applyAlignment="1">
      <alignment horizontal="center" wrapText="1"/>
    </xf>
    <xf numFmtId="188" fontId="2" fillId="0" borderId="18" xfId="1" applyNumberFormat="1" applyFont="1" applyFill="1" applyBorder="1" applyAlignment="1">
      <alignment horizontal="center" wrapText="1"/>
    </xf>
    <xf numFmtId="185" fontId="2" fillId="0" borderId="37" xfId="0" applyNumberFormat="1" applyFont="1" applyFill="1" applyBorder="1" applyAlignment="1">
      <alignment horizontal="center" wrapText="1"/>
    </xf>
    <xf numFmtId="185" fontId="2" fillId="0" borderId="16" xfId="0" applyNumberFormat="1" applyFont="1" applyFill="1" applyBorder="1" applyAlignment="1">
      <alignment horizontal="center" wrapText="1"/>
    </xf>
    <xf numFmtId="185" fontId="2" fillId="0" borderId="17" xfId="0" applyNumberFormat="1" applyFont="1" applyFill="1" applyBorder="1" applyAlignment="1">
      <alignment horizontal="center" wrapText="1"/>
    </xf>
    <xf numFmtId="185" fontId="2" fillId="0" borderId="18" xfId="0" applyNumberFormat="1" applyFont="1" applyFill="1" applyBorder="1" applyAlignment="1">
      <alignment horizontal="center" wrapText="1"/>
    </xf>
    <xf numFmtId="184" fontId="2" fillId="0" borderId="15" xfId="0" applyNumberFormat="1" applyFont="1" applyFill="1" applyBorder="1" applyAlignment="1">
      <alignment horizontal="center" wrapText="1"/>
    </xf>
    <xf numFmtId="184" fontId="2" fillId="0" borderId="28" xfId="0" applyNumberFormat="1" applyFont="1" applyFill="1" applyBorder="1" applyAlignment="1">
      <alignment horizontal="center" wrapText="1"/>
    </xf>
    <xf numFmtId="184" fontId="2" fillId="0" borderId="10" xfId="0" applyNumberFormat="1" applyFont="1" applyFill="1" applyBorder="1" applyAlignment="1">
      <alignment horizontal="center" wrapText="1"/>
    </xf>
    <xf numFmtId="184" fontId="2" fillId="0" borderId="10" xfId="0" applyNumberFormat="1" applyFont="1" applyFill="1" applyBorder="1" applyAlignment="1">
      <alignment horizontal="center"/>
    </xf>
    <xf numFmtId="184" fontId="2" fillId="0" borderId="38" xfId="0" applyNumberFormat="1" applyFont="1" applyFill="1" applyBorder="1" applyAlignment="1">
      <alignment horizontal="center" wrapText="1"/>
    </xf>
    <xf numFmtId="184" fontId="2" fillId="0" borderId="26" xfId="0" applyNumberFormat="1" applyFont="1" applyFill="1" applyBorder="1" applyAlignment="1">
      <alignment horizontal="center" wrapText="1"/>
    </xf>
    <xf numFmtId="184" fontId="2" fillId="0" borderId="37" xfId="0" applyNumberFormat="1" applyFont="1" applyFill="1" applyBorder="1" applyAlignment="1">
      <alignment horizontal="center"/>
    </xf>
    <xf numFmtId="184" fontId="2" fillId="0" borderId="17" xfId="0" applyNumberFormat="1" applyFont="1" applyFill="1" applyBorder="1" applyAlignment="1">
      <alignment horizontal="center" wrapText="1"/>
    </xf>
    <xf numFmtId="184" fontId="2" fillId="0" borderId="18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184" fontId="2" fillId="0" borderId="1" xfId="0" applyNumberFormat="1" applyFont="1" applyFill="1" applyBorder="1" applyAlignment="1">
      <alignment horizontal="center" wrapText="1"/>
    </xf>
    <xf numFmtId="188" fontId="2" fillId="0" borderId="39" xfId="1" applyNumberFormat="1" applyFont="1" applyFill="1" applyBorder="1" applyAlignment="1">
      <alignment horizontal="center" wrapText="1"/>
    </xf>
    <xf numFmtId="184" fontId="2" fillId="0" borderId="16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184" fontId="2" fillId="0" borderId="3" xfId="0" applyNumberFormat="1" applyFont="1" applyFill="1" applyBorder="1" applyAlignment="1">
      <alignment horizontal="center"/>
    </xf>
    <xf numFmtId="188" fontId="2" fillId="0" borderId="21" xfId="1" applyNumberFormat="1" applyFont="1" applyFill="1" applyBorder="1" applyAlignment="1">
      <alignment horizontal="center"/>
    </xf>
    <xf numFmtId="184" fontId="2" fillId="0" borderId="17" xfId="0" applyNumberFormat="1" applyFont="1" applyFill="1" applyBorder="1" applyAlignment="1">
      <alignment horizontal="center"/>
    </xf>
    <xf numFmtId="188" fontId="2" fillId="0" borderId="32" xfId="1" applyNumberFormat="1" applyFont="1" applyFill="1" applyBorder="1" applyAlignment="1">
      <alignment horizontal="center"/>
    </xf>
    <xf numFmtId="184" fontId="2" fillId="0" borderId="28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184" fontId="2" fillId="3" borderId="11" xfId="0" applyNumberFormat="1" applyFont="1" applyFill="1" applyBorder="1" applyAlignment="1">
      <alignment horizontal="center" wrapText="1"/>
    </xf>
    <xf numFmtId="184" fontId="2" fillId="3" borderId="10" xfId="0" applyNumberFormat="1" applyFont="1" applyFill="1" applyBorder="1" applyAlignment="1">
      <alignment horizontal="center" wrapText="1"/>
    </xf>
    <xf numFmtId="184" fontId="2" fillId="3" borderId="3" xfId="0" applyNumberFormat="1" applyFont="1" applyFill="1" applyBorder="1" applyAlignment="1">
      <alignment horizontal="center"/>
    </xf>
    <xf numFmtId="188" fontId="2" fillId="3" borderId="21" xfId="1" applyNumberFormat="1" applyFont="1" applyFill="1" applyBorder="1" applyAlignment="1">
      <alignment horizontal="center"/>
    </xf>
    <xf numFmtId="184" fontId="2" fillId="3" borderId="17" xfId="0" applyNumberFormat="1" applyFont="1" applyFill="1" applyBorder="1" applyAlignment="1">
      <alignment horizontal="center"/>
    </xf>
    <xf numFmtId="184" fontId="2" fillId="3" borderId="10" xfId="0" applyNumberFormat="1" applyFont="1" applyFill="1" applyBorder="1" applyAlignment="1">
      <alignment horizontal="center"/>
    </xf>
    <xf numFmtId="188" fontId="2" fillId="3" borderId="16" xfId="1" applyNumberFormat="1" applyFont="1" applyFill="1" applyBorder="1" applyAlignment="1">
      <alignment horizontal="center" wrapText="1"/>
    </xf>
    <xf numFmtId="0" fontId="8" fillId="3" borderId="40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wrapText="1"/>
    </xf>
    <xf numFmtId="0" fontId="8" fillId="3" borderId="9" xfId="0" applyFont="1" applyFill="1" applyBorder="1" applyAlignment="1">
      <alignment horizontal="center" wrapText="1"/>
    </xf>
    <xf numFmtId="184" fontId="8" fillId="3" borderId="27" xfId="0" applyNumberFormat="1" applyFont="1" applyFill="1" applyBorder="1" applyAlignment="1">
      <alignment horizontal="center" wrapText="1"/>
    </xf>
    <xf numFmtId="184" fontId="8" fillId="3" borderId="41" xfId="0" applyNumberFormat="1" applyFont="1" applyFill="1" applyBorder="1" applyAlignment="1">
      <alignment horizontal="center" wrapText="1"/>
    </xf>
    <xf numFmtId="184" fontId="8" fillId="3" borderId="9" xfId="0" applyNumberFormat="1" applyFont="1" applyFill="1" applyBorder="1" applyAlignment="1">
      <alignment horizontal="center" wrapText="1"/>
    </xf>
    <xf numFmtId="0" fontId="8" fillId="4" borderId="40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wrapText="1"/>
    </xf>
    <xf numFmtId="0" fontId="8" fillId="4" borderId="9" xfId="0" applyFont="1" applyFill="1" applyBorder="1" applyAlignment="1">
      <alignment horizontal="center" wrapText="1"/>
    </xf>
    <xf numFmtId="184" fontId="8" fillId="4" borderId="27" xfId="0" applyNumberFormat="1" applyFont="1" applyFill="1" applyBorder="1" applyAlignment="1">
      <alignment horizontal="center" wrapText="1"/>
    </xf>
    <xf numFmtId="184" fontId="8" fillId="4" borderId="9" xfId="0" applyNumberFormat="1" applyFont="1" applyFill="1" applyBorder="1" applyAlignment="1">
      <alignment horizontal="center" wrapText="1"/>
    </xf>
    <xf numFmtId="188" fontId="8" fillId="4" borderId="9" xfId="1" applyNumberFormat="1" applyFont="1" applyFill="1" applyBorder="1" applyAlignment="1">
      <alignment horizontal="center" wrapText="1"/>
    </xf>
    <xf numFmtId="0" fontId="8" fillId="3" borderId="34" xfId="0" applyFont="1" applyFill="1" applyBorder="1" applyAlignment="1">
      <alignment horizontal="center" wrapText="1"/>
    </xf>
    <xf numFmtId="0" fontId="8" fillId="3" borderId="42" xfId="0" applyFont="1" applyFill="1" applyBorder="1" applyAlignment="1">
      <alignment vertical="top" wrapText="1"/>
    </xf>
    <xf numFmtId="0" fontId="8" fillId="3" borderId="43" xfId="0" applyFont="1" applyFill="1" applyBorder="1" applyAlignment="1">
      <alignment horizontal="center" wrapText="1"/>
    </xf>
    <xf numFmtId="185" fontId="8" fillId="3" borderId="44" xfId="0" applyNumberFormat="1" applyFont="1" applyFill="1" applyBorder="1" applyAlignment="1">
      <alignment horizontal="center" wrapText="1"/>
    </xf>
    <xf numFmtId="185" fontId="8" fillId="3" borderId="43" xfId="0" applyNumberFormat="1" applyFont="1" applyFill="1" applyBorder="1" applyAlignment="1">
      <alignment horizontal="center" wrapText="1"/>
    </xf>
    <xf numFmtId="188" fontId="8" fillId="3" borderId="45" xfId="1" applyNumberFormat="1" applyFont="1" applyFill="1" applyBorder="1" applyAlignment="1">
      <alignment horizontal="center" wrapText="1"/>
    </xf>
    <xf numFmtId="188" fontId="8" fillId="3" borderId="46" xfId="1" applyNumberFormat="1" applyFont="1" applyFill="1" applyBorder="1" applyAlignment="1">
      <alignment horizontal="center" wrapText="1"/>
    </xf>
    <xf numFmtId="0" fontId="8" fillId="3" borderId="9" xfId="0" applyFont="1" applyFill="1" applyBorder="1" applyAlignment="1">
      <alignment vertical="top" wrapText="1"/>
    </xf>
    <xf numFmtId="185" fontId="8" fillId="3" borderId="27" xfId="0" applyNumberFormat="1" applyFont="1" applyFill="1" applyBorder="1" applyAlignment="1">
      <alignment horizontal="center" wrapText="1"/>
    </xf>
    <xf numFmtId="185" fontId="8" fillId="3" borderId="24" xfId="0" applyNumberFormat="1" applyFont="1" applyFill="1" applyBorder="1" applyAlignment="1">
      <alignment horizontal="center" wrapText="1"/>
    </xf>
    <xf numFmtId="188" fontId="8" fillId="3" borderId="47" xfId="1" applyNumberFormat="1" applyFont="1" applyFill="1" applyBorder="1" applyAlignment="1">
      <alignment horizontal="center" wrapText="1"/>
    </xf>
    <xf numFmtId="188" fontId="8" fillId="3" borderId="32" xfId="1" applyNumberFormat="1" applyFont="1" applyFill="1" applyBorder="1" applyAlignment="1">
      <alignment horizontal="center" wrapText="1"/>
    </xf>
    <xf numFmtId="49" fontId="8" fillId="3" borderId="40" xfId="0" applyNumberFormat="1" applyFont="1" applyFill="1" applyBorder="1" applyAlignment="1">
      <alignment horizontal="center" wrapText="1"/>
    </xf>
    <xf numFmtId="188" fontId="8" fillId="3" borderId="48" xfId="1" applyNumberFormat="1" applyFont="1" applyFill="1" applyBorder="1" applyAlignment="1">
      <alignment horizontal="center" wrapText="1"/>
    </xf>
    <xf numFmtId="0" fontId="8" fillId="3" borderId="43" xfId="0" applyFont="1" applyFill="1" applyBorder="1" applyAlignment="1">
      <alignment wrapText="1"/>
    </xf>
    <xf numFmtId="184" fontId="8" fillId="3" borderId="42" xfId="0" applyNumberFormat="1" applyFont="1" applyFill="1" applyBorder="1" applyAlignment="1">
      <alignment horizontal="center" wrapText="1"/>
    </xf>
    <xf numFmtId="184" fontId="8" fillId="3" borderId="44" xfId="0" applyNumberFormat="1" applyFont="1" applyFill="1" applyBorder="1" applyAlignment="1">
      <alignment horizontal="center" wrapText="1"/>
    </xf>
    <xf numFmtId="184" fontId="8" fillId="3" borderId="34" xfId="0" applyNumberFormat="1" applyFont="1" applyFill="1" applyBorder="1" applyAlignment="1">
      <alignment horizontal="center" wrapText="1"/>
    </xf>
    <xf numFmtId="188" fontId="8" fillId="3" borderId="35" xfId="1" applyNumberFormat="1" applyFont="1" applyFill="1" applyBorder="1" applyAlignment="1">
      <alignment horizontal="center" wrapText="1"/>
    </xf>
    <xf numFmtId="184" fontId="8" fillId="3" borderId="46" xfId="0" applyNumberFormat="1" applyFont="1" applyFill="1" applyBorder="1" applyAlignment="1">
      <alignment horizontal="center" wrapText="1"/>
    </xf>
    <xf numFmtId="184" fontId="8" fillId="3" borderId="49" xfId="0" applyNumberFormat="1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8" fillId="3" borderId="50" xfId="0" applyFont="1" applyFill="1" applyBorder="1" applyAlignment="1">
      <alignment horizontal="center" wrapText="1"/>
    </xf>
    <xf numFmtId="0" fontId="8" fillId="3" borderId="51" xfId="0" applyFont="1" applyFill="1" applyBorder="1" applyAlignment="1">
      <alignment wrapText="1"/>
    </xf>
    <xf numFmtId="0" fontId="8" fillId="3" borderId="51" xfId="0" applyFont="1" applyFill="1" applyBorder="1" applyAlignment="1">
      <alignment horizontal="center" wrapText="1"/>
    </xf>
    <xf numFmtId="184" fontId="8" fillId="3" borderId="52" xfId="0" applyNumberFormat="1" applyFont="1" applyFill="1" applyBorder="1" applyAlignment="1">
      <alignment horizontal="center" wrapText="1"/>
    </xf>
    <xf numFmtId="184" fontId="8" fillId="3" borderId="51" xfId="0" applyNumberFormat="1" applyFont="1" applyFill="1" applyBorder="1" applyAlignment="1">
      <alignment horizontal="center" wrapText="1"/>
    </xf>
    <xf numFmtId="188" fontId="8" fillId="3" borderId="53" xfId="1" applyNumberFormat="1" applyFont="1" applyFill="1" applyBorder="1" applyAlignment="1">
      <alignment horizontal="center" wrapText="1"/>
    </xf>
    <xf numFmtId="184" fontId="8" fillId="3" borderId="28" xfId="0" applyNumberFormat="1" applyFont="1" applyFill="1" applyBorder="1" applyAlignment="1">
      <alignment horizontal="center" wrapText="1"/>
    </xf>
    <xf numFmtId="188" fontId="8" fillId="3" borderId="17" xfId="1" applyNumberFormat="1" applyFont="1" applyFill="1" applyBorder="1" applyAlignment="1">
      <alignment horizontal="center" wrapText="1"/>
    </xf>
    <xf numFmtId="0" fontId="8" fillId="4" borderId="54" xfId="0" applyFont="1" applyFill="1" applyBorder="1" applyAlignment="1">
      <alignment horizontal="center" wrapText="1"/>
    </xf>
    <xf numFmtId="0" fontId="8" fillId="4" borderId="55" xfId="0" applyFont="1" applyFill="1" applyBorder="1" applyAlignment="1">
      <alignment wrapText="1"/>
    </xf>
    <xf numFmtId="0" fontId="8" fillId="4" borderId="55" xfId="0" applyFont="1" applyFill="1" applyBorder="1" applyAlignment="1">
      <alignment horizontal="center" wrapText="1"/>
    </xf>
    <xf numFmtId="184" fontId="8" fillId="4" borderId="56" xfId="0" applyNumberFormat="1" applyFont="1" applyFill="1" applyBorder="1" applyAlignment="1">
      <alignment horizontal="center" wrapText="1"/>
    </xf>
    <xf numFmtId="184" fontId="8" fillId="4" borderId="25" xfId="0" applyNumberFormat="1" applyFont="1" applyFill="1" applyBorder="1" applyAlignment="1">
      <alignment horizontal="center" wrapText="1"/>
    </xf>
    <xf numFmtId="188" fontId="8" fillId="4" borderId="57" xfId="1" applyNumberFormat="1" applyFont="1" applyFill="1" applyBorder="1" applyAlignment="1">
      <alignment horizontal="center" wrapText="1"/>
    </xf>
    <xf numFmtId="188" fontId="8" fillId="4" borderId="58" xfId="1" applyNumberFormat="1" applyFont="1" applyFill="1" applyBorder="1" applyAlignment="1">
      <alignment horizontal="center" wrapText="1"/>
    </xf>
    <xf numFmtId="188" fontId="8" fillId="4" borderId="27" xfId="1" applyNumberFormat="1" applyFont="1" applyFill="1" applyBorder="1" applyAlignment="1">
      <alignment horizontal="center" wrapText="1"/>
    </xf>
    <xf numFmtId="188" fontId="8" fillId="4" borderId="32" xfId="1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vertical="center" wrapText="1"/>
    </xf>
    <xf numFmtId="0" fontId="8" fillId="4" borderId="59" xfId="0" applyFont="1" applyFill="1" applyBorder="1" applyAlignment="1">
      <alignment vertical="center" wrapText="1"/>
    </xf>
    <xf numFmtId="0" fontId="8" fillId="4" borderId="54" xfId="0" applyFont="1" applyFill="1" applyBorder="1" applyAlignment="1">
      <alignment vertical="center" wrapText="1"/>
    </xf>
    <xf numFmtId="0" fontId="8" fillId="4" borderId="60" xfId="0" applyFont="1" applyFill="1" applyBorder="1" applyAlignment="1">
      <alignment vertical="center" wrapText="1"/>
    </xf>
    <xf numFmtId="0" fontId="9" fillId="4" borderId="51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 wrapText="1"/>
    </xf>
    <xf numFmtId="0" fontId="9" fillId="4" borderId="40" xfId="0" applyFont="1" applyFill="1" applyBorder="1" applyAlignment="1">
      <alignment horizontal="center" wrapText="1"/>
    </xf>
    <xf numFmtId="0" fontId="9" fillId="4" borderId="61" xfId="0" applyFont="1" applyFill="1" applyBorder="1" applyAlignment="1">
      <alignment horizontal="center" wrapText="1"/>
    </xf>
    <xf numFmtId="0" fontId="9" fillId="4" borderId="62" xfId="0" applyFont="1" applyFill="1" applyBorder="1" applyAlignment="1">
      <alignment horizontal="center" wrapText="1"/>
    </xf>
    <xf numFmtId="0" fontId="9" fillId="4" borderId="50" xfId="0" applyFont="1" applyFill="1" applyBorder="1" applyAlignment="1">
      <alignment horizontal="center" wrapText="1"/>
    </xf>
    <xf numFmtId="184" fontId="8" fillId="3" borderId="15" xfId="0" applyNumberFormat="1" applyFont="1" applyFill="1" applyBorder="1" applyAlignment="1">
      <alignment horizontal="center" wrapText="1"/>
    </xf>
    <xf numFmtId="188" fontId="8" fillId="3" borderId="61" xfId="1" applyNumberFormat="1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184" fontId="2" fillId="0" borderId="63" xfId="0" applyNumberFormat="1" applyFont="1" applyFill="1" applyBorder="1" applyAlignment="1">
      <alignment horizontal="center" wrapText="1"/>
    </xf>
    <xf numFmtId="184" fontId="2" fillId="0" borderId="64" xfId="0" applyNumberFormat="1" applyFont="1" applyFill="1" applyBorder="1" applyAlignment="1">
      <alignment horizontal="center" wrapText="1"/>
    </xf>
    <xf numFmtId="184" fontId="2" fillId="0" borderId="65" xfId="0" applyNumberFormat="1" applyFont="1" applyFill="1" applyBorder="1" applyAlignment="1">
      <alignment horizontal="center" wrapText="1"/>
    </xf>
    <xf numFmtId="184" fontId="2" fillId="0" borderId="44" xfId="0" applyNumberFormat="1" applyFont="1" applyFill="1" applyBorder="1" applyAlignment="1">
      <alignment horizontal="center" wrapText="1"/>
    </xf>
    <xf numFmtId="0" fontId="14" fillId="0" borderId="67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8" fillId="4" borderId="29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62" xfId="0" applyFont="1" applyFill="1" applyBorder="1" applyAlignment="1">
      <alignment horizont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56" xfId="0" applyFont="1" applyFill="1" applyBorder="1" applyAlignment="1">
      <alignment horizontal="center" wrapText="1"/>
    </xf>
    <xf numFmtId="0" fontId="5" fillId="2" borderId="67" xfId="0" applyFont="1" applyFill="1" applyBorder="1" applyAlignment="1">
      <alignment horizontal="center" wrapText="1"/>
    </xf>
    <xf numFmtId="0" fontId="5" fillId="2" borderId="58" xfId="0" applyFont="1" applyFill="1" applyBorder="1" applyAlignment="1">
      <alignment horizontal="center" wrapText="1"/>
    </xf>
    <xf numFmtId="0" fontId="5" fillId="2" borderId="41" xfId="0" applyFont="1" applyFill="1" applyBorder="1" applyAlignment="1">
      <alignment horizontal="center" wrapText="1"/>
    </xf>
    <xf numFmtId="0" fontId="5" fillId="2" borderId="68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topLeftCell="A4" zoomScale="125" zoomScaleNormal="125" workbookViewId="0">
      <pane ySplit="6" topLeftCell="A34" activePane="bottomLeft" state="frozen"/>
      <selection activeCell="A4" sqref="A4"/>
      <selection pane="bottomLeft" activeCell="N60" sqref="N60"/>
    </sheetView>
  </sheetViews>
  <sheetFormatPr defaultRowHeight="12.75"/>
  <cols>
    <col min="1" max="1" width="5.7109375" style="2" customWidth="1"/>
    <col min="2" max="2" width="37.85546875" style="1" customWidth="1"/>
    <col min="3" max="3" width="8.28515625" style="1" customWidth="1"/>
    <col min="4" max="4" width="9.28515625" style="1" customWidth="1"/>
    <col min="5" max="5" width="7.85546875" style="1" customWidth="1"/>
    <col min="6" max="7" width="7.42578125" style="1" customWidth="1"/>
    <col min="8" max="8" width="7.85546875" style="1" customWidth="1"/>
    <col min="9" max="9" width="7.42578125" style="1" customWidth="1"/>
    <col min="10" max="10" width="6.7109375" style="1" customWidth="1"/>
    <col min="11" max="16384" width="9.140625" style="1"/>
  </cols>
  <sheetData>
    <row r="1" spans="1:12" hidden="1">
      <c r="G1" s="207" t="s">
        <v>14</v>
      </c>
      <c r="H1" s="207"/>
      <c r="I1" s="5"/>
      <c r="J1" s="5"/>
      <c r="K1" s="5"/>
      <c r="L1" s="5"/>
    </row>
    <row r="2" spans="1:12" hidden="1">
      <c r="G2" s="207" t="s">
        <v>15</v>
      </c>
      <c r="H2" s="207"/>
      <c r="I2" s="5"/>
      <c r="J2" s="5"/>
      <c r="K2" s="5"/>
      <c r="L2" s="5"/>
    </row>
    <row r="3" spans="1:12" hidden="1">
      <c r="G3" s="207"/>
      <c r="H3" s="207"/>
      <c r="I3" s="5"/>
      <c r="J3" s="5"/>
      <c r="K3" s="5"/>
      <c r="L3" s="5"/>
    </row>
    <row r="4" spans="1:12" ht="33" customHeight="1">
      <c r="A4" s="210" t="s">
        <v>102</v>
      </c>
      <c r="B4" s="210"/>
      <c r="C4" s="210"/>
      <c r="D4" s="210"/>
      <c r="E4" s="210"/>
      <c r="F4" s="210"/>
      <c r="G4" s="210"/>
      <c r="H4" s="210"/>
      <c r="I4" s="210"/>
      <c r="J4" s="210"/>
    </row>
    <row r="5" spans="1:12" ht="13.5" customHeight="1" thickBot="1">
      <c r="A5" s="202"/>
      <c r="B5" s="202"/>
      <c r="C5" s="202"/>
      <c r="D5" s="202"/>
      <c r="E5" s="202"/>
      <c r="F5" s="203"/>
      <c r="G5" s="203"/>
      <c r="H5" s="202"/>
    </row>
    <row r="6" spans="1:12" ht="23.25" customHeight="1">
      <c r="A6" s="225" t="s">
        <v>16</v>
      </c>
      <c r="B6" s="228" t="s">
        <v>17</v>
      </c>
      <c r="C6" s="228" t="s">
        <v>18</v>
      </c>
      <c r="D6" s="204" t="s">
        <v>97</v>
      </c>
      <c r="E6" s="204" t="s">
        <v>98</v>
      </c>
      <c r="F6" s="214" t="s">
        <v>72</v>
      </c>
      <c r="G6" s="215"/>
      <c r="H6" s="204" t="s">
        <v>99</v>
      </c>
      <c r="I6" s="214" t="s">
        <v>74</v>
      </c>
      <c r="J6" s="215"/>
    </row>
    <row r="7" spans="1:12" ht="10.5" customHeight="1">
      <c r="A7" s="226"/>
      <c r="B7" s="229"/>
      <c r="C7" s="229"/>
      <c r="D7" s="205"/>
      <c r="E7" s="205"/>
      <c r="F7" s="183" t="s">
        <v>73</v>
      </c>
      <c r="G7" s="184" t="s">
        <v>68</v>
      </c>
      <c r="H7" s="205"/>
      <c r="I7" s="183" t="s">
        <v>73</v>
      </c>
      <c r="J7" s="184" t="s">
        <v>68</v>
      </c>
    </row>
    <row r="8" spans="1:12" ht="1.5" hidden="1" customHeight="1" thickBot="1">
      <c r="A8" s="226"/>
      <c r="B8" s="229"/>
      <c r="C8" s="229"/>
      <c r="D8" s="205"/>
      <c r="E8" s="205"/>
      <c r="F8" s="185"/>
      <c r="G8" s="186"/>
      <c r="H8" s="205"/>
      <c r="I8" s="185"/>
      <c r="J8" s="186"/>
    </row>
    <row r="9" spans="1:12" ht="3.75" customHeight="1" thickBot="1">
      <c r="A9" s="227"/>
      <c r="B9" s="230"/>
      <c r="C9" s="230"/>
      <c r="D9" s="206"/>
      <c r="E9" s="206"/>
      <c r="F9" s="185"/>
      <c r="G9" s="186"/>
      <c r="H9" s="206"/>
      <c r="I9" s="187"/>
      <c r="J9" s="188"/>
    </row>
    <row r="10" spans="1:12" s="6" customFormat="1" ht="11.25" customHeight="1" thickBot="1">
      <c r="A10" s="194">
        <v>1</v>
      </c>
      <c r="B10" s="189">
        <v>2</v>
      </c>
      <c r="C10" s="189">
        <v>3</v>
      </c>
      <c r="D10" s="190">
        <v>4</v>
      </c>
      <c r="E10" s="190">
        <v>6</v>
      </c>
      <c r="F10" s="191">
        <v>7</v>
      </c>
      <c r="G10" s="192">
        <v>8</v>
      </c>
      <c r="H10" s="193">
        <v>9</v>
      </c>
      <c r="I10" s="191">
        <v>10</v>
      </c>
      <c r="J10" s="192">
        <v>11</v>
      </c>
    </row>
    <row r="11" spans="1:12" s="6" customFormat="1" ht="11.25" customHeight="1" thickBot="1">
      <c r="A11" s="216" t="s">
        <v>56</v>
      </c>
      <c r="B11" s="217"/>
      <c r="C11" s="217"/>
      <c r="D11" s="217"/>
      <c r="E11" s="217"/>
      <c r="F11" s="217"/>
      <c r="G11" s="217"/>
      <c r="H11" s="217"/>
      <c r="I11" s="217"/>
      <c r="J11" s="218"/>
    </row>
    <row r="12" spans="1:12" s="6" customFormat="1" ht="14.25" customHeight="1">
      <c r="A12" s="144" t="s">
        <v>0</v>
      </c>
      <c r="B12" s="145" t="s">
        <v>2</v>
      </c>
      <c r="C12" s="146" t="s">
        <v>54</v>
      </c>
      <c r="D12" s="147">
        <f>D13+D14</f>
        <v>26.187999999999999</v>
      </c>
      <c r="E12" s="147">
        <f>E13+E14</f>
        <v>23.440999999999999</v>
      </c>
      <c r="F12" s="148">
        <f t="shared" ref="F12:F19" si="0">E12-D12</f>
        <v>-2.7469999999999999</v>
      </c>
      <c r="G12" s="149">
        <f t="shared" ref="G12:G19" si="1">F12/D12</f>
        <v>-0.10489537192607301</v>
      </c>
      <c r="H12" s="147">
        <f>H13+H14</f>
        <v>26.413</v>
      </c>
      <c r="I12" s="147">
        <f t="shared" ref="I12:I19" si="2">E12-H12</f>
        <v>-2.9720000000000013</v>
      </c>
      <c r="J12" s="150">
        <f t="shared" ref="J12:J19" si="3">I12/H12</f>
        <v>-0.11252034982773639</v>
      </c>
    </row>
    <row r="13" spans="1:12" s="6" customFormat="1" ht="14.25" customHeight="1">
      <c r="A13" s="27"/>
      <c r="B13" s="35" t="s">
        <v>100</v>
      </c>
      <c r="C13" s="15" t="s">
        <v>54</v>
      </c>
      <c r="D13" s="77">
        <v>0.56599999999999995</v>
      </c>
      <c r="E13" s="43">
        <v>0.46899999999999997</v>
      </c>
      <c r="F13" s="28">
        <f t="shared" si="0"/>
        <v>-9.6999999999999975E-2</v>
      </c>
      <c r="G13" s="67">
        <f t="shared" si="1"/>
        <v>-0.17137809187279149</v>
      </c>
      <c r="H13" s="43">
        <v>0.57599999999999996</v>
      </c>
      <c r="I13" s="43">
        <f t="shared" si="2"/>
        <v>-0.10699999999999998</v>
      </c>
      <c r="J13" s="91">
        <f t="shared" si="3"/>
        <v>-0.18576388888888887</v>
      </c>
    </row>
    <row r="14" spans="1:12" s="6" customFormat="1" ht="14.25" customHeight="1">
      <c r="A14" s="27"/>
      <c r="B14" s="35" t="s">
        <v>55</v>
      </c>
      <c r="C14" s="15" t="s">
        <v>54</v>
      </c>
      <c r="D14" s="43">
        <v>25.622</v>
      </c>
      <c r="E14" s="43">
        <f>E16+E15</f>
        <v>22.971999999999998</v>
      </c>
      <c r="F14" s="28">
        <f t="shared" si="0"/>
        <v>-2.6500000000000021</v>
      </c>
      <c r="G14" s="67">
        <f t="shared" si="1"/>
        <v>-0.10342674264304122</v>
      </c>
      <c r="H14" s="43">
        <v>25.837</v>
      </c>
      <c r="I14" s="43">
        <f t="shared" si="2"/>
        <v>-2.865000000000002</v>
      </c>
      <c r="J14" s="91">
        <f t="shared" si="3"/>
        <v>-0.11088748693733801</v>
      </c>
    </row>
    <row r="15" spans="1:12" s="6" customFormat="1" ht="14.25" customHeight="1" thickBot="1">
      <c r="A15" s="29"/>
      <c r="B15" s="36" t="s">
        <v>3</v>
      </c>
      <c r="C15" s="30" t="s">
        <v>54</v>
      </c>
      <c r="D15" s="77">
        <v>1.6120000000000001</v>
      </c>
      <c r="E15" s="99">
        <v>0.90200000000000002</v>
      </c>
      <c r="F15" s="28">
        <f t="shared" si="0"/>
        <v>-0.71000000000000008</v>
      </c>
      <c r="G15" s="67">
        <f t="shared" si="1"/>
        <v>-0.44044665012406947</v>
      </c>
      <c r="H15" s="99">
        <v>2.1269999999999998</v>
      </c>
      <c r="I15" s="43">
        <f t="shared" si="2"/>
        <v>-1.2249999999999996</v>
      </c>
      <c r="J15" s="91">
        <f t="shared" si="3"/>
        <v>-0.57592853784673237</v>
      </c>
    </row>
    <row r="16" spans="1:12" s="6" customFormat="1" ht="14.25" customHeight="1" thickBot="1">
      <c r="A16" s="132" t="s">
        <v>1</v>
      </c>
      <c r="B16" s="151" t="s">
        <v>94</v>
      </c>
      <c r="C16" s="134" t="s">
        <v>54</v>
      </c>
      <c r="D16" s="152">
        <f>D17+D18+D19</f>
        <v>24.01</v>
      </c>
      <c r="E16" s="152">
        <f>SUM(E17:E19)</f>
        <v>22.069999999999997</v>
      </c>
      <c r="F16" s="153">
        <f t="shared" si="0"/>
        <v>-1.9400000000000048</v>
      </c>
      <c r="G16" s="154">
        <f t="shared" si="1"/>
        <v>-8.0799666805497911E-2</v>
      </c>
      <c r="H16" s="152">
        <f>SUM(H17:H19)</f>
        <v>23.710000000000004</v>
      </c>
      <c r="I16" s="152">
        <f t="shared" si="2"/>
        <v>-1.6400000000000077</v>
      </c>
      <c r="J16" s="155">
        <f t="shared" si="3"/>
        <v>-6.9169126950654039E-2</v>
      </c>
    </row>
    <row r="17" spans="1:10" s="6" customFormat="1" ht="14.25" customHeight="1">
      <c r="A17" s="31"/>
      <c r="B17" s="37" t="s">
        <v>4</v>
      </c>
      <c r="C17" s="32" t="s">
        <v>54</v>
      </c>
      <c r="D17" s="77">
        <v>17.199000000000002</v>
      </c>
      <c r="E17" s="77">
        <v>15.500999999999999</v>
      </c>
      <c r="F17" s="92">
        <f t="shared" si="0"/>
        <v>-1.6980000000000022</v>
      </c>
      <c r="G17" s="93">
        <f t="shared" si="1"/>
        <v>-9.8726670155241697E-2</v>
      </c>
      <c r="H17" s="100">
        <v>17.199000000000002</v>
      </c>
      <c r="I17" s="77">
        <f t="shared" si="2"/>
        <v>-1.6980000000000022</v>
      </c>
      <c r="J17" s="94">
        <f t="shared" si="3"/>
        <v>-9.8726670155241697E-2</v>
      </c>
    </row>
    <row r="18" spans="1:10" s="6" customFormat="1" ht="14.25" customHeight="1">
      <c r="A18" s="27"/>
      <c r="B18" s="38" t="s">
        <v>5</v>
      </c>
      <c r="C18" s="15" t="s">
        <v>54</v>
      </c>
      <c r="D18" s="77">
        <v>6.3730000000000002</v>
      </c>
      <c r="E18" s="43">
        <v>6.14</v>
      </c>
      <c r="F18" s="95">
        <f t="shared" si="0"/>
        <v>-0.23300000000000054</v>
      </c>
      <c r="G18" s="70">
        <f t="shared" si="1"/>
        <v>-3.6560489565353918E-2</v>
      </c>
      <c r="H18" s="101">
        <v>6.0860000000000003</v>
      </c>
      <c r="I18" s="43">
        <f t="shared" si="2"/>
        <v>5.3999999999999382E-2</v>
      </c>
      <c r="J18" s="91">
        <f t="shared" si="3"/>
        <v>8.8728228721655245E-3</v>
      </c>
    </row>
    <row r="19" spans="1:10" s="6" customFormat="1" ht="14.25" customHeight="1" thickBot="1">
      <c r="A19" s="34"/>
      <c r="B19" s="39" t="s">
        <v>101</v>
      </c>
      <c r="C19" s="18" t="s">
        <v>54</v>
      </c>
      <c r="D19" s="78">
        <v>0.438</v>
      </c>
      <c r="E19" s="79">
        <v>0.42899999999999999</v>
      </c>
      <c r="F19" s="96">
        <f t="shared" si="0"/>
        <v>-9.000000000000008E-3</v>
      </c>
      <c r="G19" s="97">
        <f t="shared" si="1"/>
        <v>-2.0547945205479472E-2</v>
      </c>
      <c r="H19" s="102">
        <v>0.42499999999999999</v>
      </c>
      <c r="I19" s="79">
        <f t="shared" si="2"/>
        <v>4.0000000000000036E-3</v>
      </c>
      <c r="J19" s="98">
        <f t="shared" si="3"/>
        <v>9.4117647058823608E-3</v>
      </c>
    </row>
    <row r="20" spans="1:10" ht="15" customHeight="1" thickBot="1">
      <c r="A20" s="219" t="s">
        <v>57</v>
      </c>
      <c r="B20" s="220"/>
      <c r="C20" s="220"/>
      <c r="D20" s="220"/>
      <c r="E20" s="220"/>
      <c r="F20" s="220"/>
      <c r="G20" s="220"/>
      <c r="H20" s="220"/>
      <c r="I20" s="220"/>
      <c r="J20" s="221"/>
    </row>
    <row r="21" spans="1:10" s="3" customFormat="1" ht="14.1" customHeight="1" thickBot="1">
      <c r="A21" s="156" t="s">
        <v>58</v>
      </c>
      <c r="B21" s="133" t="s">
        <v>59</v>
      </c>
      <c r="C21" s="134" t="s">
        <v>70</v>
      </c>
      <c r="D21" s="136">
        <f>D22+D35</f>
        <v>40851.249999999985</v>
      </c>
      <c r="E21" s="135">
        <f>E22+E35</f>
        <v>37965.100000000006</v>
      </c>
      <c r="F21" s="137">
        <f t="shared" ref="F21:F44" si="4">E21-D21</f>
        <v>-2886.1499999999796</v>
      </c>
      <c r="G21" s="157">
        <f>F21/D21</f>
        <v>-7.0650224901318337E-2</v>
      </c>
      <c r="H21" s="135">
        <f>H22+H35</f>
        <v>35021.800000000003</v>
      </c>
      <c r="I21" s="135">
        <f t="shared" ref="I21:I45" si="5">E21-H21</f>
        <v>2943.3000000000029</v>
      </c>
      <c r="J21" s="155">
        <f>I21/H21</f>
        <v>8.4041939591911405E-2</v>
      </c>
    </row>
    <row r="22" spans="1:10" s="3" customFormat="1" ht="14.1" customHeight="1" thickBot="1">
      <c r="A22" s="156" t="s">
        <v>19</v>
      </c>
      <c r="B22" s="133" t="s">
        <v>20</v>
      </c>
      <c r="C22" s="134" t="s">
        <v>71</v>
      </c>
      <c r="D22" s="136">
        <f>D23+D30+D31</f>
        <v>40559.649999999987</v>
      </c>
      <c r="E22" s="135">
        <f>E23+E30+E31</f>
        <v>37626.800000000003</v>
      </c>
      <c r="F22" s="137">
        <f t="shared" si="4"/>
        <v>-2932.849999999984</v>
      </c>
      <c r="G22" s="157">
        <f>F22/D22</f>
        <v>-7.2309549022242181E-2</v>
      </c>
      <c r="H22" s="135">
        <f>H23+H30+H31</f>
        <v>34767.4</v>
      </c>
      <c r="I22" s="135">
        <f t="shared" si="5"/>
        <v>2859.4000000000015</v>
      </c>
      <c r="J22" s="155">
        <f>I22/H22</f>
        <v>8.2243711062662192E-2</v>
      </c>
    </row>
    <row r="23" spans="1:10" s="3" customFormat="1" ht="14.1" customHeight="1">
      <c r="A23" s="7" t="s">
        <v>21</v>
      </c>
      <c r="B23" s="8" t="s">
        <v>22</v>
      </c>
      <c r="C23" s="9" t="s">
        <v>71</v>
      </c>
      <c r="D23" s="59">
        <f>D24+D25+D28+D29</f>
        <v>33547.819999999992</v>
      </c>
      <c r="E23" s="201">
        <f>E24+E25+E28+E29</f>
        <v>31202.400000000001</v>
      </c>
      <c r="F23" s="198">
        <f t="shared" si="4"/>
        <v>-2345.419999999991</v>
      </c>
      <c r="G23" s="85">
        <f>F23/D23</f>
        <v>-6.9912739486499911E-2</v>
      </c>
      <c r="H23" s="59">
        <f>H24+H25+H28+H29</f>
        <v>28711.9</v>
      </c>
      <c r="I23" s="104">
        <f t="shared" si="5"/>
        <v>2490.5</v>
      </c>
      <c r="J23" s="63">
        <f>I23/H23</f>
        <v>8.674103768820593E-2</v>
      </c>
    </row>
    <row r="24" spans="1:10" ht="14.1" customHeight="1">
      <c r="A24" s="10" t="s">
        <v>23</v>
      </c>
      <c r="B24" s="11" t="s">
        <v>7</v>
      </c>
      <c r="C24" s="12" t="s">
        <v>71</v>
      </c>
      <c r="D24" s="57">
        <v>28702.12</v>
      </c>
      <c r="E24" s="105">
        <v>28637.7</v>
      </c>
      <c r="F24" s="199">
        <f t="shared" si="4"/>
        <v>-64.419999999998254</v>
      </c>
      <c r="G24" s="67">
        <f>F24/D24</f>
        <v>-2.2444335122283041E-3</v>
      </c>
      <c r="H24" s="105">
        <v>26570.799999999999</v>
      </c>
      <c r="I24" s="105">
        <f t="shared" si="5"/>
        <v>2066.9000000000015</v>
      </c>
      <c r="J24" s="65">
        <f>I24/H24</f>
        <v>7.7788399295467256E-2</v>
      </c>
    </row>
    <row r="25" spans="1:10" ht="14.1" customHeight="1">
      <c r="A25" s="10" t="s">
        <v>24</v>
      </c>
      <c r="B25" s="11" t="s">
        <v>63</v>
      </c>
      <c r="C25" s="12" t="s">
        <v>71</v>
      </c>
      <c r="D25" s="57">
        <v>4612</v>
      </c>
      <c r="E25" s="105">
        <v>2431.3000000000002</v>
      </c>
      <c r="F25" s="199">
        <f t="shared" si="4"/>
        <v>-2180.6999999999998</v>
      </c>
      <c r="G25" s="67">
        <f>F25/D25</f>
        <v>-0.4728317432784041</v>
      </c>
      <c r="H25" s="106">
        <v>1963.2</v>
      </c>
      <c r="I25" s="105">
        <f t="shared" si="5"/>
        <v>468.10000000000014</v>
      </c>
      <c r="J25" s="65">
        <f>I25/H25</f>
        <v>0.2384372453137735</v>
      </c>
    </row>
    <row r="26" spans="1:10" ht="23.25" hidden="1" customHeight="1">
      <c r="A26" s="10" t="s">
        <v>25</v>
      </c>
      <c r="B26" s="11" t="s">
        <v>26</v>
      </c>
      <c r="C26" s="12" t="s">
        <v>71</v>
      </c>
      <c r="D26" s="57"/>
      <c r="E26" s="105"/>
      <c r="F26" s="199">
        <f t="shared" si="4"/>
        <v>0</v>
      </c>
      <c r="G26" s="67">
        <v>0</v>
      </c>
      <c r="H26" s="106"/>
      <c r="I26" s="105">
        <f t="shared" si="5"/>
        <v>0</v>
      </c>
      <c r="J26" s="65">
        <v>0</v>
      </c>
    </row>
    <row r="27" spans="1:10" ht="21.75" hidden="1" customHeight="1">
      <c r="A27" s="10" t="s">
        <v>27</v>
      </c>
      <c r="B27" s="11" t="s">
        <v>28</v>
      </c>
      <c r="C27" s="12" t="s">
        <v>71</v>
      </c>
      <c r="D27" s="57"/>
      <c r="E27" s="105"/>
      <c r="F27" s="199">
        <f t="shared" si="4"/>
        <v>0</v>
      </c>
      <c r="G27" s="67">
        <v>0</v>
      </c>
      <c r="H27" s="106"/>
      <c r="I27" s="105">
        <f t="shared" si="5"/>
        <v>0</v>
      </c>
      <c r="J27" s="65">
        <v>0</v>
      </c>
    </row>
    <row r="28" spans="1:10" s="4" customFormat="1" ht="14.25" customHeight="1">
      <c r="A28" s="13" t="s">
        <v>89</v>
      </c>
      <c r="B28" s="14" t="s">
        <v>29</v>
      </c>
      <c r="C28" s="15" t="s">
        <v>71</v>
      </c>
      <c r="D28" s="57">
        <v>198.1</v>
      </c>
      <c r="E28" s="105">
        <v>104.5</v>
      </c>
      <c r="F28" s="199">
        <f t="shared" si="4"/>
        <v>-93.6</v>
      </c>
      <c r="G28" s="67">
        <f t="shared" ref="G28:G42" si="6">F28/D28</f>
        <v>-0.47248864209994951</v>
      </c>
      <c r="H28" s="106">
        <v>126.5</v>
      </c>
      <c r="I28" s="105">
        <f t="shared" si="5"/>
        <v>-22</v>
      </c>
      <c r="J28" s="65">
        <f t="shared" ref="J28:J46" si="7">I28/H28</f>
        <v>-0.17391304347826086</v>
      </c>
    </row>
    <row r="29" spans="1:10" ht="15" customHeight="1">
      <c r="A29" s="10" t="s">
        <v>90</v>
      </c>
      <c r="B29" s="11" t="s">
        <v>30</v>
      </c>
      <c r="C29" s="12" t="s">
        <v>71</v>
      </c>
      <c r="D29" s="57">
        <v>35.6</v>
      </c>
      <c r="E29" s="105">
        <v>28.9</v>
      </c>
      <c r="F29" s="199">
        <f t="shared" si="4"/>
        <v>-6.7000000000000028</v>
      </c>
      <c r="G29" s="67">
        <f t="shared" si="6"/>
        <v>-0.18820224719101131</v>
      </c>
      <c r="H29" s="106">
        <v>51.4</v>
      </c>
      <c r="I29" s="105">
        <f t="shared" si="5"/>
        <v>-22.5</v>
      </c>
      <c r="J29" s="65">
        <f t="shared" si="7"/>
        <v>-0.4377431906614786</v>
      </c>
    </row>
    <row r="30" spans="1:10" ht="14.1" customHeight="1">
      <c r="A30" s="16" t="s">
        <v>9</v>
      </c>
      <c r="B30" s="17" t="s">
        <v>6</v>
      </c>
      <c r="C30" s="12" t="s">
        <v>71</v>
      </c>
      <c r="D30" s="57">
        <v>5042.7299999999996</v>
      </c>
      <c r="E30" s="105">
        <v>4478.1000000000004</v>
      </c>
      <c r="F30" s="199">
        <f t="shared" si="4"/>
        <v>-564.6299999999992</v>
      </c>
      <c r="G30" s="67">
        <f t="shared" si="6"/>
        <v>-0.11196911196911181</v>
      </c>
      <c r="H30" s="106">
        <v>4100.7</v>
      </c>
      <c r="I30" s="105">
        <f t="shared" si="5"/>
        <v>377.40000000000055</v>
      </c>
      <c r="J30" s="65">
        <f t="shared" si="7"/>
        <v>9.2033067525056841E-2</v>
      </c>
    </row>
    <row r="31" spans="1:10" ht="14.1" customHeight="1">
      <c r="A31" s="16" t="s">
        <v>10</v>
      </c>
      <c r="B31" s="17" t="s">
        <v>31</v>
      </c>
      <c r="C31" s="12" t="s">
        <v>71</v>
      </c>
      <c r="D31" s="57">
        <f>D32+D33+D34</f>
        <v>1969.1</v>
      </c>
      <c r="E31" s="105">
        <f>E32+E33+E34</f>
        <v>1946.3</v>
      </c>
      <c r="F31" s="199">
        <f t="shared" si="4"/>
        <v>-22.799999999999955</v>
      </c>
      <c r="G31" s="67">
        <f t="shared" si="6"/>
        <v>-1.1578893910923749E-2</v>
      </c>
      <c r="H31" s="57">
        <f>H32+H33+H34</f>
        <v>1954.8</v>
      </c>
      <c r="I31" s="105">
        <f t="shared" si="5"/>
        <v>-8.5</v>
      </c>
      <c r="J31" s="65">
        <f t="shared" si="7"/>
        <v>-4.3482709228565581E-3</v>
      </c>
    </row>
    <row r="32" spans="1:10" ht="14.1" customHeight="1">
      <c r="A32" s="10" t="s">
        <v>32</v>
      </c>
      <c r="B32" s="41" t="s">
        <v>60</v>
      </c>
      <c r="C32" s="12" t="s">
        <v>71</v>
      </c>
      <c r="D32" s="57">
        <v>963.2</v>
      </c>
      <c r="E32" s="105">
        <v>963.15</v>
      </c>
      <c r="F32" s="199">
        <f t="shared" si="4"/>
        <v>-5.0000000000068212E-2</v>
      </c>
      <c r="G32" s="67">
        <f t="shared" si="6"/>
        <v>-5.1910299003393072E-5</v>
      </c>
      <c r="H32" s="105">
        <v>801.1</v>
      </c>
      <c r="I32" s="105">
        <f t="shared" si="5"/>
        <v>162.04999999999995</v>
      </c>
      <c r="J32" s="65">
        <f t="shared" si="7"/>
        <v>0.20228435900636618</v>
      </c>
    </row>
    <row r="33" spans="1:10" ht="14.1" customHeight="1">
      <c r="A33" s="10" t="s">
        <v>33</v>
      </c>
      <c r="B33" s="41" t="s">
        <v>61</v>
      </c>
      <c r="C33" s="12" t="s">
        <v>71</v>
      </c>
      <c r="D33" s="57">
        <v>541.4</v>
      </c>
      <c r="E33" s="105">
        <v>514.65</v>
      </c>
      <c r="F33" s="199">
        <f t="shared" si="4"/>
        <v>-26.75</v>
      </c>
      <c r="G33" s="67">
        <f t="shared" si="6"/>
        <v>-4.9408939785740673E-2</v>
      </c>
      <c r="H33" s="106">
        <v>405.5</v>
      </c>
      <c r="I33" s="105">
        <f t="shared" si="5"/>
        <v>109.14999999999998</v>
      </c>
      <c r="J33" s="65">
        <f t="shared" si="7"/>
        <v>0.26917385943279898</v>
      </c>
    </row>
    <row r="34" spans="1:10" s="4" customFormat="1" ht="14.1" customHeight="1" thickBot="1">
      <c r="A34" s="54" t="s">
        <v>34</v>
      </c>
      <c r="B34" s="55" t="s">
        <v>62</v>
      </c>
      <c r="C34" s="30" t="s">
        <v>71</v>
      </c>
      <c r="D34" s="107">
        <v>464.5</v>
      </c>
      <c r="E34" s="108">
        <v>468.5</v>
      </c>
      <c r="F34" s="200">
        <f t="shared" si="4"/>
        <v>4</v>
      </c>
      <c r="G34" s="68">
        <f t="shared" si="6"/>
        <v>8.6114101184068884E-3</v>
      </c>
      <c r="H34" s="109">
        <v>748.2</v>
      </c>
      <c r="I34" s="108">
        <f t="shared" si="5"/>
        <v>-279.70000000000005</v>
      </c>
      <c r="J34" s="65">
        <f t="shared" si="7"/>
        <v>-0.37383052659716659</v>
      </c>
    </row>
    <row r="35" spans="1:10" s="3" customFormat="1" ht="14.1" customHeight="1">
      <c r="A35" s="144" t="s">
        <v>11</v>
      </c>
      <c r="B35" s="158" t="s">
        <v>35</v>
      </c>
      <c r="C35" s="146" t="s">
        <v>71</v>
      </c>
      <c r="D35" s="159">
        <f>D36+D37+D38+D39</f>
        <v>291.60000000000002</v>
      </c>
      <c r="E35" s="195">
        <f>SUM(E36:E39)</f>
        <v>338.29999999999995</v>
      </c>
      <c r="F35" s="161">
        <f t="shared" si="4"/>
        <v>46.699999999999932</v>
      </c>
      <c r="G35" s="162">
        <f t="shared" si="6"/>
        <v>0.16015089163237287</v>
      </c>
      <c r="H35" s="163">
        <f>SUM(H36:H39)</f>
        <v>254.39999999999998</v>
      </c>
      <c r="I35" s="164">
        <f t="shared" si="5"/>
        <v>83.899999999999977</v>
      </c>
      <c r="J35" s="150">
        <f t="shared" si="7"/>
        <v>0.32979559748427667</v>
      </c>
    </row>
    <row r="36" spans="1:10" ht="14.1" customHeight="1">
      <c r="A36" s="10" t="s">
        <v>36</v>
      </c>
      <c r="B36" s="11" t="s">
        <v>37</v>
      </c>
      <c r="C36" s="12" t="s">
        <v>71</v>
      </c>
      <c r="D36" s="57">
        <v>148.1</v>
      </c>
      <c r="E36" s="105">
        <v>134.6</v>
      </c>
      <c r="F36" s="69">
        <f t="shared" si="4"/>
        <v>-13.5</v>
      </c>
      <c r="G36" s="70">
        <f t="shared" si="6"/>
        <v>-9.1154625253207291E-2</v>
      </c>
      <c r="H36" s="110">
        <v>119.8</v>
      </c>
      <c r="I36" s="64">
        <f t="shared" si="5"/>
        <v>14.799999999999997</v>
      </c>
      <c r="J36" s="65">
        <f t="shared" si="7"/>
        <v>0.12353923205342235</v>
      </c>
    </row>
    <row r="37" spans="1:10" ht="14.1" customHeight="1">
      <c r="A37" s="10" t="s">
        <v>38</v>
      </c>
      <c r="B37" s="11" t="s">
        <v>39</v>
      </c>
      <c r="C37" s="12" t="s">
        <v>71</v>
      </c>
      <c r="D37" s="57">
        <v>32.6</v>
      </c>
      <c r="E37" s="105">
        <v>29.2</v>
      </c>
      <c r="F37" s="69">
        <f t="shared" si="4"/>
        <v>-3.4000000000000021</v>
      </c>
      <c r="G37" s="70">
        <f t="shared" si="6"/>
        <v>-0.10429447852760743</v>
      </c>
      <c r="H37" s="110">
        <v>22.9</v>
      </c>
      <c r="I37" s="64">
        <f t="shared" si="5"/>
        <v>6.3000000000000007</v>
      </c>
      <c r="J37" s="65">
        <f t="shared" si="7"/>
        <v>0.27510917030567689</v>
      </c>
    </row>
    <row r="38" spans="1:10" ht="14.1" customHeight="1">
      <c r="A38" s="10" t="s">
        <v>12</v>
      </c>
      <c r="B38" s="11" t="s">
        <v>53</v>
      </c>
      <c r="C38" s="12" t="s">
        <v>71</v>
      </c>
      <c r="D38" s="57">
        <v>4</v>
      </c>
      <c r="E38" s="105">
        <v>4</v>
      </c>
      <c r="F38" s="69">
        <f t="shared" si="4"/>
        <v>0</v>
      </c>
      <c r="G38" s="70">
        <f t="shared" si="6"/>
        <v>0</v>
      </c>
      <c r="H38" s="110">
        <v>4.2</v>
      </c>
      <c r="I38" s="64">
        <f t="shared" si="5"/>
        <v>-0.20000000000000018</v>
      </c>
      <c r="J38" s="65">
        <f t="shared" si="7"/>
        <v>-4.7619047619047658E-2</v>
      </c>
    </row>
    <row r="39" spans="1:10" ht="14.1" customHeight="1" thickBot="1">
      <c r="A39" s="56" t="s">
        <v>13</v>
      </c>
      <c r="B39" s="45" t="s">
        <v>8</v>
      </c>
      <c r="C39" s="46" t="s">
        <v>71</v>
      </c>
      <c r="D39" s="58">
        <v>106.9</v>
      </c>
      <c r="E39" s="108">
        <v>170.5</v>
      </c>
      <c r="F39" s="71">
        <f t="shared" si="4"/>
        <v>63.599999999999994</v>
      </c>
      <c r="G39" s="72">
        <f t="shared" si="6"/>
        <v>0.59494855004677261</v>
      </c>
      <c r="H39" s="111">
        <v>107.5</v>
      </c>
      <c r="I39" s="66">
        <f t="shared" si="5"/>
        <v>63</v>
      </c>
      <c r="J39" s="65">
        <f t="shared" si="7"/>
        <v>0.586046511627907</v>
      </c>
    </row>
    <row r="40" spans="1:10" s="3" customFormat="1" ht="14.1" customHeight="1">
      <c r="A40" s="144" t="s">
        <v>40</v>
      </c>
      <c r="B40" s="158" t="s">
        <v>41</v>
      </c>
      <c r="C40" s="146" t="s">
        <v>71</v>
      </c>
      <c r="D40" s="159">
        <f>D41+D42+D43+D44</f>
        <v>1552.6200000000001</v>
      </c>
      <c r="E40" s="160">
        <f>SUM(E41:E44)</f>
        <v>1610.6000000000001</v>
      </c>
      <c r="F40" s="161">
        <f t="shared" si="4"/>
        <v>57.980000000000018</v>
      </c>
      <c r="G40" s="162">
        <f t="shared" si="6"/>
        <v>3.734332934008322E-2</v>
      </c>
      <c r="H40" s="163">
        <f>SUM(H41:H44)</f>
        <v>1222.2</v>
      </c>
      <c r="I40" s="160">
        <f t="shared" si="5"/>
        <v>388.40000000000009</v>
      </c>
      <c r="J40" s="150">
        <f t="shared" si="7"/>
        <v>0.31778759613811164</v>
      </c>
    </row>
    <row r="41" spans="1:10" ht="14.1" customHeight="1">
      <c r="A41" s="20" t="s">
        <v>42</v>
      </c>
      <c r="B41" s="11" t="s">
        <v>37</v>
      </c>
      <c r="C41" s="12" t="s">
        <v>71</v>
      </c>
      <c r="D41" s="57">
        <v>1135.1300000000001</v>
      </c>
      <c r="E41" s="105">
        <v>1177</v>
      </c>
      <c r="F41" s="69">
        <f t="shared" si="4"/>
        <v>41.869999999999891</v>
      </c>
      <c r="G41" s="70">
        <f t="shared" si="6"/>
        <v>3.6885643054099429E-2</v>
      </c>
      <c r="H41" s="110">
        <v>921.1</v>
      </c>
      <c r="I41" s="86">
        <f t="shared" si="5"/>
        <v>255.89999999999998</v>
      </c>
      <c r="J41" s="65">
        <f t="shared" si="7"/>
        <v>0.27781999782868305</v>
      </c>
    </row>
    <row r="42" spans="1:10" ht="14.1" customHeight="1">
      <c r="A42" s="20" t="s">
        <v>43</v>
      </c>
      <c r="B42" s="11" t="s">
        <v>44</v>
      </c>
      <c r="C42" s="12" t="s">
        <v>71</v>
      </c>
      <c r="D42" s="57">
        <v>249.73</v>
      </c>
      <c r="E42" s="105">
        <v>260.5</v>
      </c>
      <c r="F42" s="69">
        <f t="shared" si="4"/>
        <v>10.77000000000001</v>
      </c>
      <c r="G42" s="70">
        <f t="shared" si="6"/>
        <v>4.3126576702839106E-2</v>
      </c>
      <c r="H42" s="110">
        <v>203.7</v>
      </c>
      <c r="I42" s="86">
        <f t="shared" si="5"/>
        <v>56.800000000000011</v>
      </c>
      <c r="J42" s="65">
        <f t="shared" si="7"/>
        <v>0.2788414334806088</v>
      </c>
    </row>
    <row r="43" spans="1:10" ht="14.1" customHeight="1">
      <c r="A43" s="20" t="s">
        <v>45</v>
      </c>
      <c r="B43" s="11" t="s">
        <v>53</v>
      </c>
      <c r="C43" s="12" t="s">
        <v>71</v>
      </c>
      <c r="D43" s="57">
        <v>0.83</v>
      </c>
      <c r="E43" s="105">
        <v>22.7</v>
      </c>
      <c r="F43" s="69">
        <f t="shared" si="4"/>
        <v>21.87</v>
      </c>
      <c r="G43" s="70">
        <f>F43/D43:D44</f>
        <v>26.349397590361448</v>
      </c>
      <c r="H43" s="110">
        <v>13.2</v>
      </c>
      <c r="I43" s="86">
        <f t="shared" si="5"/>
        <v>9.5</v>
      </c>
      <c r="J43" s="65">
        <f t="shared" si="7"/>
        <v>0.71969696969696972</v>
      </c>
    </row>
    <row r="44" spans="1:10" ht="14.1" customHeight="1" thickBot="1">
      <c r="A44" s="44" t="s">
        <v>67</v>
      </c>
      <c r="B44" s="45" t="s">
        <v>8</v>
      </c>
      <c r="C44" s="46" t="s">
        <v>71</v>
      </c>
      <c r="D44" s="58">
        <v>166.93</v>
      </c>
      <c r="E44" s="108">
        <v>150.4</v>
      </c>
      <c r="F44" s="73">
        <f t="shared" si="4"/>
        <v>-16.53</v>
      </c>
      <c r="G44" s="97">
        <f>F44/D44</f>
        <v>-9.9023542802372258E-2</v>
      </c>
      <c r="H44" s="111">
        <v>84.2</v>
      </c>
      <c r="I44" s="86">
        <f t="shared" si="5"/>
        <v>66.2</v>
      </c>
      <c r="J44" s="90">
        <f t="shared" si="7"/>
        <v>0.78622327790973867</v>
      </c>
    </row>
    <row r="45" spans="1:10" ht="14.1" customHeight="1" thickBot="1">
      <c r="A45" s="132" t="s">
        <v>46</v>
      </c>
      <c r="B45" s="133" t="s">
        <v>76</v>
      </c>
      <c r="C45" s="165" t="s">
        <v>71</v>
      </c>
      <c r="D45" s="136">
        <v>0</v>
      </c>
      <c r="E45" s="135">
        <v>0</v>
      </c>
      <c r="F45" s="137">
        <v>0</v>
      </c>
      <c r="G45" s="157">
        <v>0</v>
      </c>
      <c r="H45" s="135">
        <v>0</v>
      </c>
      <c r="I45" s="135">
        <f t="shared" si="5"/>
        <v>0</v>
      </c>
      <c r="J45" s="196">
        <v>0</v>
      </c>
    </row>
    <row r="46" spans="1:10" s="4" customFormat="1" ht="15.75" customHeight="1" thickBot="1">
      <c r="A46" s="166" t="s">
        <v>78</v>
      </c>
      <c r="B46" s="167" t="s">
        <v>92</v>
      </c>
      <c r="C46" s="168" t="s">
        <v>71</v>
      </c>
      <c r="D46" s="169">
        <f>D21+D40</f>
        <v>42403.869999999988</v>
      </c>
      <c r="E46" s="169">
        <f>E21+E40</f>
        <v>39575.700000000004</v>
      </c>
      <c r="F46" s="170">
        <f>E46-D46</f>
        <v>-2828.1699999999837</v>
      </c>
      <c r="G46" s="171">
        <f>F46/D46</f>
        <v>-6.6696035055290578E-2</v>
      </c>
      <c r="H46" s="169">
        <f>H21+H40+H45</f>
        <v>36244</v>
      </c>
      <c r="I46" s="172">
        <f>I21+I40+I45</f>
        <v>3331.700000000003</v>
      </c>
      <c r="J46" s="173">
        <f t="shared" si="7"/>
        <v>9.1924180554022822E-2</v>
      </c>
    </row>
    <row r="47" spans="1:10" s="4" customFormat="1" ht="14.1" customHeight="1" thickBot="1">
      <c r="A47" s="132" t="s">
        <v>79</v>
      </c>
      <c r="B47" s="133" t="s">
        <v>8</v>
      </c>
      <c r="C47" s="165" t="s">
        <v>71</v>
      </c>
      <c r="D47" s="136">
        <v>202.1</v>
      </c>
      <c r="E47" s="135">
        <v>464.5</v>
      </c>
      <c r="F47" s="137">
        <f>E47-D47</f>
        <v>262.39999999999998</v>
      </c>
      <c r="G47" s="157">
        <f>F47/D47</f>
        <v>1.2983671449777336</v>
      </c>
      <c r="H47" s="135">
        <v>481.2</v>
      </c>
      <c r="I47" s="135">
        <f>E47-H47</f>
        <v>-16.699999999999989</v>
      </c>
      <c r="J47" s="155">
        <f>I47/H47</f>
        <v>-3.4704904405652513E-2</v>
      </c>
    </row>
    <row r="48" spans="1:10" s="4" customFormat="1" ht="14.1" customHeight="1" thickBot="1">
      <c r="A48" s="174" t="s">
        <v>47</v>
      </c>
      <c r="B48" s="175" t="s">
        <v>77</v>
      </c>
      <c r="C48" s="176" t="s">
        <v>71</v>
      </c>
      <c r="D48" s="177">
        <f>D46+D47</f>
        <v>42605.969999999987</v>
      </c>
      <c r="E48" s="177">
        <f>E46+E47</f>
        <v>40040.200000000004</v>
      </c>
      <c r="F48" s="178">
        <f>F46+F47</f>
        <v>-2565.7699999999836</v>
      </c>
      <c r="G48" s="179">
        <f>F48/D48</f>
        <v>-6.02209033147229E-2</v>
      </c>
      <c r="H48" s="178">
        <f>H46+H47</f>
        <v>36725.199999999997</v>
      </c>
      <c r="I48" s="178">
        <f>E48-H48</f>
        <v>3315.0000000000073</v>
      </c>
      <c r="J48" s="180">
        <f>I48/H48</f>
        <v>9.0264995153192015E-2</v>
      </c>
    </row>
    <row r="49" spans="1:10" s="4" customFormat="1" ht="13.5" customHeight="1" thickBot="1">
      <c r="A49" s="222" t="s">
        <v>64</v>
      </c>
      <c r="B49" s="223"/>
      <c r="C49" s="223"/>
      <c r="D49" s="223"/>
      <c r="E49" s="223"/>
      <c r="F49" s="223"/>
      <c r="G49" s="223"/>
      <c r="H49" s="223"/>
      <c r="I49" s="223"/>
      <c r="J49" s="224"/>
    </row>
    <row r="50" spans="1:10" s="26" customFormat="1" ht="14.1" customHeight="1" thickBot="1">
      <c r="A50" s="132" t="s">
        <v>50</v>
      </c>
      <c r="B50" s="133" t="s">
        <v>95</v>
      </c>
      <c r="C50" s="134" t="s">
        <v>71</v>
      </c>
      <c r="D50" s="135">
        <f>SUM(D51:D53)</f>
        <v>52047.13</v>
      </c>
      <c r="E50" s="135">
        <f>SUM(E51:E53)</f>
        <v>49817.1</v>
      </c>
      <c r="F50" s="137">
        <f t="shared" ref="F50:G56" si="8">E50-D50</f>
        <v>-2230.0299999999988</v>
      </c>
      <c r="G50" s="157">
        <f>F50/D50</f>
        <v>-4.2846358675300615E-2</v>
      </c>
      <c r="H50" s="135">
        <f>SUM(H51:H53)</f>
        <v>37504.5</v>
      </c>
      <c r="I50" s="135">
        <f t="shared" ref="I50:J56" si="9">E50-H50</f>
        <v>12312.599999999999</v>
      </c>
      <c r="J50" s="155">
        <f>I50/H50</f>
        <v>0.32829660440747105</v>
      </c>
    </row>
    <row r="51" spans="1:10" s="3" customFormat="1" ht="14.1" customHeight="1">
      <c r="A51" s="42" t="s">
        <v>80</v>
      </c>
      <c r="B51" s="112" t="s">
        <v>75</v>
      </c>
      <c r="C51" s="33" t="s">
        <v>71</v>
      </c>
      <c r="D51" s="59">
        <v>32120.73</v>
      </c>
      <c r="E51" s="103">
        <v>28992.7</v>
      </c>
      <c r="F51" s="113">
        <f t="shared" si="8"/>
        <v>-3128.0299999999988</v>
      </c>
      <c r="G51" s="114">
        <f>F51/D51</f>
        <v>-9.7383527709363982E-2</v>
      </c>
      <c r="H51" s="115">
        <v>27009.8</v>
      </c>
      <c r="I51" s="62">
        <f t="shared" si="9"/>
        <v>1982.9000000000015</v>
      </c>
      <c r="J51" s="63">
        <f>I51/H51</f>
        <v>7.3414094143607195E-2</v>
      </c>
    </row>
    <row r="52" spans="1:10" ht="14.1" customHeight="1">
      <c r="A52" s="19" t="s">
        <v>81</v>
      </c>
      <c r="B52" s="116" t="s">
        <v>48</v>
      </c>
      <c r="C52" s="15" t="s">
        <v>71</v>
      </c>
      <c r="D52" s="57">
        <v>18658.5</v>
      </c>
      <c r="E52" s="105">
        <v>19594.8</v>
      </c>
      <c r="F52" s="117">
        <f t="shared" si="8"/>
        <v>936.29999999999927</v>
      </c>
      <c r="G52" s="118">
        <f>F52/D52</f>
        <v>5.018088270761311E-2</v>
      </c>
      <c r="H52" s="119">
        <v>9828.4</v>
      </c>
      <c r="I52" s="61">
        <f t="shared" si="9"/>
        <v>9766.4</v>
      </c>
      <c r="J52" s="63">
        <f t="shared" ref="J52:J61" si="10">I52/H52</f>
        <v>0.99369175043750768</v>
      </c>
    </row>
    <row r="53" spans="1:10" ht="14.1" customHeight="1">
      <c r="A53" s="19" t="s">
        <v>82</v>
      </c>
      <c r="B53" s="116" t="s">
        <v>49</v>
      </c>
      <c r="C53" s="15" t="s">
        <v>71</v>
      </c>
      <c r="D53" s="57">
        <v>1267.9000000000001</v>
      </c>
      <c r="E53" s="105">
        <v>1229.5999999999999</v>
      </c>
      <c r="F53" s="117">
        <f t="shared" si="8"/>
        <v>-38.300000000000182</v>
      </c>
      <c r="G53" s="118">
        <f>F53/D53</f>
        <v>-3.0207429608013391E-2</v>
      </c>
      <c r="H53" s="119">
        <v>666.3</v>
      </c>
      <c r="I53" s="61">
        <f t="shared" si="9"/>
        <v>563.29999999999995</v>
      </c>
      <c r="J53" s="63">
        <f t="shared" si="10"/>
        <v>0.84541497823803091</v>
      </c>
    </row>
    <row r="54" spans="1:10" ht="14.1" customHeight="1" thickBot="1">
      <c r="A54" s="122" t="s">
        <v>65</v>
      </c>
      <c r="B54" s="123" t="s">
        <v>83</v>
      </c>
      <c r="C54" s="124" t="s">
        <v>71</v>
      </c>
      <c r="D54" s="125">
        <v>695.4</v>
      </c>
      <c r="E54" s="126">
        <v>636.5</v>
      </c>
      <c r="F54" s="127">
        <f t="shared" si="8"/>
        <v>-58.899999999999977</v>
      </c>
      <c r="G54" s="128">
        <f>F54/D54</f>
        <v>-8.4699453551912537E-2</v>
      </c>
      <c r="H54" s="129">
        <v>701.9</v>
      </c>
      <c r="I54" s="130">
        <f t="shared" si="9"/>
        <v>-65.399999999999977</v>
      </c>
      <c r="J54" s="131">
        <f t="shared" si="10"/>
        <v>-9.3175666049294739E-2</v>
      </c>
    </row>
    <row r="55" spans="1:10" s="26" customFormat="1" ht="14.1" customHeight="1" thickBot="1">
      <c r="A55" s="132" t="s">
        <v>66</v>
      </c>
      <c r="B55" s="133" t="s">
        <v>88</v>
      </c>
      <c r="C55" s="134" t="s">
        <v>71</v>
      </c>
      <c r="D55" s="135">
        <v>0</v>
      </c>
      <c r="E55" s="135">
        <v>0</v>
      </c>
      <c r="F55" s="137">
        <f t="shared" si="8"/>
        <v>0</v>
      </c>
      <c r="G55" s="137">
        <f t="shared" si="8"/>
        <v>0</v>
      </c>
      <c r="H55" s="135">
        <v>0</v>
      </c>
      <c r="I55" s="135">
        <f t="shared" si="9"/>
        <v>0</v>
      </c>
      <c r="J55" s="135">
        <f t="shared" si="9"/>
        <v>0</v>
      </c>
    </row>
    <row r="56" spans="1:10" s="3" customFormat="1" ht="14.1" customHeight="1" thickBot="1">
      <c r="A56" s="138" t="s">
        <v>51</v>
      </c>
      <c r="B56" s="139" t="s">
        <v>84</v>
      </c>
      <c r="C56" s="140" t="s">
        <v>71</v>
      </c>
      <c r="D56" s="141">
        <f>D50+D54</f>
        <v>52742.53</v>
      </c>
      <c r="E56" s="141">
        <f>E50+E54+E55</f>
        <v>50453.599999999999</v>
      </c>
      <c r="F56" s="142">
        <f t="shared" si="8"/>
        <v>-2288.9300000000003</v>
      </c>
      <c r="G56" s="143">
        <f>F56/D56</f>
        <v>-4.3398183591117079E-2</v>
      </c>
      <c r="H56" s="141">
        <f>H50+H54</f>
        <v>38206.400000000001</v>
      </c>
      <c r="I56" s="141">
        <f t="shared" si="9"/>
        <v>12247.199999999997</v>
      </c>
      <c r="J56" s="181">
        <f t="shared" si="10"/>
        <v>0.32055362452363995</v>
      </c>
    </row>
    <row r="57" spans="1:10" ht="13.5" customHeight="1" thickBot="1">
      <c r="A57" s="211" t="s">
        <v>69</v>
      </c>
      <c r="B57" s="212"/>
      <c r="C57" s="212"/>
      <c r="D57" s="212"/>
      <c r="E57" s="212"/>
      <c r="F57" s="212"/>
      <c r="G57" s="212"/>
      <c r="H57" s="212"/>
      <c r="I57" s="212"/>
      <c r="J57" s="213"/>
    </row>
    <row r="58" spans="1:10" ht="15" customHeight="1" thickBot="1">
      <c r="A58" s="74"/>
      <c r="B58" s="75" t="s">
        <v>93</v>
      </c>
      <c r="C58" s="76" t="s">
        <v>71</v>
      </c>
      <c r="D58" s="83">
        <f>D50-D46</f>
        <v>9643.2600000000093</v>
      </c>
      <c r="E58" s="83">
        <f>E50-E46</f>
        <v>10241.399999999994</v>
      </c>
      <c r="F58" s="83">
        <f>E58-D58</f>
        <v>598.13999999998487</v>
      </c>
      <c r="G58" s="84">
        <f>F58/D58</f>
        <v>6.2026741993888405E-2</v>
      </c>
      <c r="H58" s="83">
        <f>H50-H46</f>
        <v>1260.5</v>
      </c>
      <c r="I58" s="87">
        <f>E58-H58</f>
        <v>8980.8999999999942</v>
      </c>
      <c r="J58" s="88">
        <f t="shared" si="10"/>
        <v>7.1248710829036055</v>
      </c>
    </row>
    <row r="59" spans="1:10" ht="15" customHeight="1" thickBot="1">
      <c r="A59" s="74"/>
      <c r="B59" s="75" t="s">
        <v>85</v>
      </c>
      <c r="C59" s="76" t="s">
        <v>71</v>
      </c>
      <c r="D59" s="83">
        <f>D54-D47</f>
        <v>493.29999999999995</v>
      </c>
      <c r="E59" s="83">
        <f>E54-E47</f>
        <v>172</v>
      </c>
      <c r="F59" s="80">
        <f>E59-D59</f>
        <v>-321.29999999999995</v>
      </c>
      <c r="G59" s="120">
        <f>F59/D59</f>
        <v>-0.65132779241840666</v>
      </c>
      <c r="H59" s="82">
        <f>H54-H47</f>
        <v>220.7</v>
      </c>
      <c r="I59" s="87">
        <f>E59-H59</f>
        <v>-48.699999999999989</v>
      </c>
      <c r="J59" s="89">
        <f t="shared" si="10"/>
        <v>-0.22066153149071133</v>
      </c>
    </row>
    <row r="60" spans="1:10" ht="15" customHeight="1" thickBot="1">
      <c r="A60" s="74"/>
      <c r="B60" s="40" t="s">
        <v>88</v>
      </c>
      <c r="C60" s="76" t="s">
        <v>71</v>
      </c>
      <c r="D60" s="83">
        <v>0</v>
      </c>
      <c r="E60" s="83">
        <v>0</v>
      </c>
      <c r="F60" s="81">
        <f>E60-D60</f>
        <v>0</v>
      </c>
      <c r="G60" s="81">
        <f>F60-E60</f>
        <v>0</v>
      </c>
      <c r="H60" s="121">
        <v>0</v>
      </c>
      <c r="I60" s="87">
        <f>E60-H60</f>
        <v>0</v>
      </c>
      <c r="J60" s="87">
        <f>F60-I60</f>
        <v>0</v>
      </c>
    </row>
    <row r="61" spans="1:10" ht="15" customHeight="1" thickBot="1">
      <c r="A61" s="138"/>
      <c r="B61" s="139" t="s">
        <v>86</v>
      </c>
      <c r="C61" s="197" t="s">
        <v>71</v>
      </c>
      <c r="D61" s="141">
        <f>D56-D48</f>
        <v>10136.560000000012</v>
      </c>
      <c r="E61" s="141">
        <f>E56-E48</f>
        <v>10413.399999999994</v>
      </c>
      <c r="F61" s="141">
        <f>F56-F48</f>
        <v>276.83999999998332</v>
      </c>
      <c r="G61" s="182">
        <f>F61/D61</f>
        <v>2.7311040431860806E-2</v>
      </c>
      <c r="H61" s="141">
        <f>H56-H48</f>
        <v>1481.2000000000044</v>
      </c>
      <c r="I61" s="141">
        <f>I56-I48</f>
        <v>8932.1999999999898</v>
      </c>
      <c r="J61" s="181">
        <f t="shared" si="10"/>
        <v>6.0303807723467209</v>
      </c>
    </row>
    <row r="62" spans="1:10" s="4" customFormat="1" ht="9.75" customHeight="1">
      <c r="A62" s="47"/>
      <c r="B62" s="48"/>
      <c r="C62" s="49"/>
      <c r="D62" s="50"/>
      <c r="E62" s="50"/>
      <c r="F62" s="50"/>
      <c r="G62" s="50"/>
      <c r="H62" s="50"/>
    </row>
    <row r="63" spans="1:10" s="4" customFormat="1" ht="10.5" customHeight="1">
      <c r="A63" s="47"/>
      <c r="B63" s="208"/>
      <c r="C63" s="209"/>
      <c r="D63" s="209"/>
      <c r="E63" s="209"/>
      <c r="F63" s="209"/>
      <c r="G63" s="209"/>
      <c r="H63" s="209"/>
    </row>
    <row r="64" spans="1:10" s="4" customFormat="1" ht="11.25" customHeight="1">
      <c r="A64" s="47"/>
      <c r="B64" s="51"/>
      <c r="C64" s="52"/>
      <c r="D64" s="52"/>
      <c r="E64" s="52"/>
      <c r="F64" s="52"/>
      <c r="G64" s="52"/>
      <c r="H64" s="52"/>
    </row>
    <row r="65" spans="1:8" s="4" customFormat="1" ht="14.1" customHeight="1">
      <c r="A65" s="47"/>
      <c r="B65" s="3" t="s">
        <v>52</v>
      </c>
      <c r="C65" s="49"/>
      <c r="D65" s="60"/>
      <c r="F65" s="3" t="s">
        <v>91</v>
      </c>
      <c r="G65" s="50"/>
      <c r="H65" s="50"/>
    </row>
    <row r="66" spans="1:8">
      <c r="A66" s="21"/>
      <c r="B66" s="53"/>
    </row>
    <row r="67" spans="1:8" ht="12" hidden="1" customHeight="1">
      <c r="C67" s="22" t="s">
        <v>52</v>
      </c>
    </row>
    <row r="68" spans="1:8" ht="12" hidden="1" customHeight="1"/>
    <row r="69" spans="1:8" hidden="1">
      <c r="E69" s="24">
        <v>2035.9453625000001</v>
      </c>
    </row>
    <row r="70" spans="1:8" hidden="1">
      <c r="E70" s="25">
        <v>264136.54642766697</v>
      </c>
    </row>
    <row r="71" spans="1:8" hidden="1"/>
    <row r="72" spans="1:8" hidden="1">
      <c r="E72" s="24"/>
    </row>
    <row r="73" spans="1:8" hidden="1">
      <c r="E73" s="24"/>
    </row>
    <row r="74" spans="1:8" hidden="1"/>
    <row r="75" spans="1:8">
      <c r="B75" s="23" t="s">
        <v>87</v>
      </c>
      <c r="D75" s="60"/>
      <c r="E75" s="3"/>
      <c r="F75" s="3" t="s">
        <v>96</v>
      </c>
      <c r="G75" s="3"/>
    </row>
    <row r="78" spans="1:8" ht="11.25" customHeight="1"/>
  </sheetData>
  <mergeCells count="18">
    <mergeCell ref="A11:J11"/>
    <mergeCell ref="A20:J20"/>
    <mergeCell ref="A49:J49"/>
    <mergeCell ref="D6:D9"/>
    <mergeCell ref="A6:A9"/>
    <mergeCell ref="B6:B9"/>
    <mergeCell ref="C6:C9"/>
    <mergeCell ref="F6:G6"/>
    <mergeCell ref="A5:H5"/>
    <mergeCell ref="H6:H9"/>
    <mergeCell ref="G3:H3"/>
    <mergeCell ref="G2:H2"/>
    <mergeCell ref="G1:H1"/>
    <mergeCell ref="B63:H63"/>
    <mergeCell ref="E6:E9"/>
    <mergeCell ref="A4:J4"/>
    <mergeCell ref="A57:J57"/>
    <mergeCell ref="I6:J6"/>
  </mergeCells>
  <phoneticPr fontId="3" type="noConversion"/>
  <pageMargins left="0.9055118110236221" right="0.19685039370078741" top="0.98425196850393704" bottom="0.19685039370078741" header="0" footer="0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аналіз викон. фінпл</vt:lpstr>
      <vt:lpstr>'аналіз викон. фінпл'!Область_печати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2022-04-19T13:24:06Z</cp:lastPrinted>
  <dcterms:created xsi:type="dcterms:W3CDTF">2012-12-21T11:06:41Z</dcterms:created>
  <dcterms:modified xsi:type="dcterms:W3CDTF">2022-04-20T13:27:54Z</dcterms:modified>
</cp:coreProperties>
</file>