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270" windowHeight="11460"/>
  </bookViews>
  <sheets>
    <sheet name="Лист4" sheetId="4" r:id="rId1"/>
  </sheets>
  <calcPr calcId="152511"/>
</workbook>
</file>

<file path=xl/calcChain.xml><?xml version="1.0" encoding="utf-8"?>
<calcChain xmlns="http://schemas.openxmlformats.org/spreadsheetml/2006/main">
  <c r="F39" i="4"/>
  <c r="C39"/>
  <c r="B39"/>
  <c r="H58"/>
  <c r="G58"/>
  <c r="E58"/>
  <c r="D58"/>
  <c r="F58"/>
  <c r="D50"/>
  <c r="H50"/>
  <c r="G50"/>
  <c r="F50"/>
  <c r="C50"/>
  <c r="E47"/>
  <c r="D47"/>
  <c r="H47"/>
  <c r="G47"/>
  <c r="F47"/>
  <c r="H42"/>
  <c r="G42"/>
  <c r="D42"/>
  <c r="E42"/>
  <c r="F42"/>
  <c r="C58"/>
  <c r="B58"/>
  <c r="B50"/>
  <c r="C47"/>
  <c r="B47"/>
  <c r="C42"/>
  <c r="B42"/>
  <c r="C19"/>
  <c r="D19"/>
  <c r="E19"/>
  <c r="G39"/>
  <c r="F64"/>
  <c r="F68"/>
  <c r="F10"/>
  <c r="F18"/>
  <c r="F19"/>
  <c r="B64"/>
  <c r="G55"/>
  <c r="H55"/>
  <c r="D55"/>
  <c r="G54"/>
  <c r="H54"/>
  <c r="D54"/>
  <c r="E54"/>
  <c r="B19"/>
  <c r="B18"/>
  <c r="D29"/>
  <c r="D48"/>
  <c r="E48"/>
  <c r="D31"/>
  <c r="G30"/>
  <c r="G17"/>
  <c r="H17"/>
  <c r="G14"/>
  <c r="H14"/>
  <c r="G13"/>
  <c r="H13"/>
  <c r="C35"/>
  <c r="G35"/>
  <c r="H35"/>
  <c r="G24"/>
  <c r="H24"/>
  <c r="F11"/>
  <c r="D61"/>
  <c r="G61"/>
  <c r="H61"/>
  <c r="G60"/>
  <c r="H60"/>
  <c r="D53"/>
  <c r="E53"/>
  <c r="G49"/>
  <c r="H49"/>
  <c r="D23"/>
  <c r="E23"/>
  <c r="D16"/>
  <c r="E16"/>
  <c r="D12"/>
  <c r="E12"/>
  <c r="G57"/>
  <c r="H57"/>
  <c r="G41"/>
  <c r="H41"/>
  <c r="G44"/>
  <c r="H44"/>
  <c r="G53"/>
  <c r="H53"/>
  <c r="G62"/>
  <c r="H62"/>
  <c r="G21"/>
  <c r="H21"/>
  <c r="D21"/>
  <c r="E21"/>
  <c r="G16"/>
  <c r="H16"/>
  <c r="G31"/>
  <c r="D40"/>
  <c r="E40"/>
  <c r="G46"/>
  <c r="H46"/>
  <c r="D46"/>
  <c r="E46"/>
  <c r="D57"/>
  <c r="E57"/>
  <c r="D30"/>
  <c r="G40"/>
  <c r="H40"/>
  <c r="D51"/>
  <c r="E51"/>
  <c r="G51"/>
  <c r="H51"/>
  <c r="G25"/>
  <c r="H25"/>
  <c r="D25"/>
  <c r="E25"/>
  <c r="D17"/>
  <c r="E17"/>
  <c r="D24"/>
  <c r="E24"/>
  <c r="D62"/>
  <c r="E62"/>
  <c r="D49"/>
  <c r="E49"/>
  <c r="D44"/>
  <c r="E44"/>
  <c r="D60"/>
  <c r="E60"/>
  <c r="D36"/>
  <c r="E36"/>
  <c r="G36"/>
  <c r="H36"/>
  <c r="G23"/>
  <c r="H23"/>
  <c r="D14"/>
  <c r="E14"/>
  <c r="G12"/>
  <c r="H12"/>
  <c r="C11"/>
  <c r="D11"/>
  <c r="E11"/>
  <c r="G20"/>
  <c r="H20"/>
  <c r="D20"/>
  <c r="E20"/>
  <c r="G48"/>
  <c r="H48"/>
  <c r="G59"/>
  <c r="H59"/>
  <c r="D59"/>
  <c r="E59"/>
  <c r="D26"/>
  <c r="E26"/>
  <c r="G26"/>
  <c r="H26"/>
  <c r="G43"/>
  <c r="H43"/>
  <c r="D43"/>
  <c r="E43"/>
  <c r="G45"/>
  <c r="H45"/>
  <c r="D45"/>
  <c r="E45"/>
  <c r="B11"/>
  <c r="D13"/>
  <c r="E13"/>
  <c r="D41"/>
  <c r="E41"/>
  <c r="G15"/>
  <c r="H15"/>
  <c r="D15"/>
  <c r="E15"/>
  <c r="D52"/>
  <c r="E52"/>
  <c r="G52"/>
  <c r="H52"/>
  <c r="D35"/>
  <c r="B10"/>
  <c r="B68"/>
  <c r="D39"/>
  <c r="E39"/>
  <c r="G19"/>
  <c r="H19"/>
  <c r="C18"/>
  <c r="G18"/>
  <c r="H18"/>
  <c r="D18"/>
  <c r="E18"/>
  <c r="G11"/>
  <c r="H11"/>
  <c r="C10"/>
  <c r="G10"/>
  <c r="H10"/>
  <c r="C64"/>
  <c r="D64"/>
  <c r="E64"/>
  <c r="D10"/>
  <c r="E10"/>
  <c r="C68"/>
  <c r="G64"/>
  <c r="H64"/>
</calcChain>
</file>

<file path=xl/sharedStrings.xml><?xml version="1.0" encoding="utf-8"?>
<sst xmlns="http://schemas.openxmlformats.org/spreadsheetml/2006/main" count="75" uniqueCount="73">
  <si>
    <t>основні  фінансові  показники  підприємства</t>
  </si>
  <si>
    <t xml:space="preserve">Доходи без ПДВ, з них </t>
  </si>
  <si>
    <t xml:space="preserve">Дохід від реалізації продукції (товарів, робіт, послуг) </t>
  </si>
  <si>
    <t xml:space="preserve">Фінансування робіт з бюджету міста </t>
  </si>
  <si>
    <t>Витрати без ПДВ, з них</t>
  </si>
  <si>
    <t xml:space="preserve">Витрати на заробітну плату </t>
  </si>
  <si>
    <t>Нарахування на фонд оплати праці</t>
  </si>
  <si>
    <t>Податки</t>
  </si>
  <si>
    <t>Господарські витрати</t>
  </si>
  <si>
    <t>Амортизаційні відрахування</t>
  </si>
  <si>
    <t xml:space="preserve">Оплата послуг сторонніх організацій </t>
  </si>
  <si>
    <t>Фінансовий результат до оподаткування</t>
  </si>
  <si>
    <t xml:space="preserve">А Н А Л І З   Ф І Н А Н С О В О Г О     П Л А Н У </t>
  </si>
  <si>
    <t>Планові показники звітного періоду</t>
  </si>
  <si>
    <t>Фактичні показники звітного періоду</t>
  </si>
  <si>
    <t>Відхилення фактичних показників звітного періоду від планових</t>
  </si>
  <si>
    <t>Фактичні показники відповідного періоду минулого року</t>
  </si>
  <si>
    <t>Відхилення фактичних показників звітного періоду від фактичних показників минулого року</t>
  </si>
  <si>
    <t>+,-</t>
  </si>
  <si>
    <t>%</t>
  </si>
  <si>
    <t>Податок на прибуток від звичайної діяльності  18%</t>
  </si>
  <si>
    <t xml:space="preserve">матеріальна допомога </t>
  </si>
  <si>
    <t>Інші доходи</t>
  </si>
  <si>
    <t>інші витрати</t>
  </si>
  <si>
    <t>Головний  економіст</t>
  </si>
  <si>
    <t>в т.ч.охоронна зона р.Луги</t>
  </si>
  <si>
    <r>
      <t xml:space="preserve">Оплата за комунальні послуги, енергоносії та послуги зв’язку </t>
    </r>
    <r>
      <rPr>
        <sz val="10"/>
        <rFont val="Times New Roman"/>
        <family val="1"/>
        <charset val="204"/>
      </rPr>
      <t xml:space="preserve"> </t>
    </r>
  </si>
  <si>
    <t>- вивіз ТПВ</t>
  </si>
  <si>
    <t>- складування ТПВ</t>
  </si>
  <si>
    <t>- вивіз РПВ</t>
  </si>
  <si>
    <t>-прибирання території</t>
  </si>
  <si>
    <t>-транспортні послуги</t>
  </si>
  <si>
    <t>-утримання прилеглої  території</t>
  </si>
  <si>
    <t>-Вивіз складування сміття з вулиць міста</t>
  </si>
  <si>
    <t>-Утриманняохоронної зони р.Луга</t>
  </si>
  <si>
    <t>-Утримання вуличної  електромережі</t>
  </si>
  <si>
    <t>-Оплата за вуличну електроенергію</t>
  </si>
  <si>
    <t>-Утримання обєктів благоустрою</t>
  </si>
  <si>
    <t>-Транспортні послуги</t>
  </si>
  <si>
    <t>-Газонокосіння</t>
  </si>
  <si>
    <t>-Забезпечення послуг електрозвязку для відеокамер спост.</t>
  </si>
  <si>
    <t>-Поточний ремонт доріг(власними силами)</t>
  </si>
  <si>
    <t>- громадські роботи</t>
  </si>
  <si>
    <t>-  електроенергія</t>
  </si>
  <si>
    <t>-водовідведення</t>
  </si>
  <si>
    <t>- ІРЦ</t>
  </si>
  <si>
    <t>- телефон</t>
  </si>
  <si>
    <t>-  земельний податок</t>
  </si>
  <si>
    <t>-  податок на забруднення</t>
  </si>
  <si>
    <t>- паливо</t>
  </si>
  <si>
    <t>- запчастини</t>
  </si>
  <si>
    <t>- матеріали</t>
  </si>
  <si>
    <t>- ремонт автотранспорту</t>
  </si>
  <si>
    <t>- послуги банку</t>
  </si>
  <si>
    <t>-канцтовари</t>
  </si>
  <si>
    <t>- інші послуги сторон.орган.</t>
  </si>
  <si>
    <t>-Інші послуги</t>
  </si>
  <si>
    <t>прибуток/збиток</t>
  </si>
  <si>
    <t>-ритуальні послуги</t>
  </si>
  <si>
    <t>Поточний ремонт доріжок</t>
  </si>
  <si>
    <t>-Утримання кладовищ</t>
  </si>
  <si>
    <t xml:space="preserve"> в т.числі:Надання послуг по благоустрою</t>
  </si>
  <si>
    <t>Головний бухгалтер</t>
  </si>
  <si>
    <t>Директор</t>
  </si>
  <si>
    <t xml:space="preserve">     Валентина КОЗАНЬ</t>
  </si>
  <si>
    <t xml:space="preserve">  Володимир СОБІПАН</t>
  </si>
  <si>
    <t xml:space="preserve">                Ірина ЛЕЩУК</t>
  </si>
  <si>
    <t>Послуги сторонніх організацій</t>
  </si>
  <si>
    <t>транспортні послуги</t>
  </si>
  <si>
    <t>Забезпечення послуг  ел зв’язку для камер</t>
  </si>
  <si>
    <t>Інші витрати</t>
  </si>
  <si>
    <t xml:space="preserve">Інші </t>
  </si>
  <si>
    <t>по КП " Полігон" за 1 квартал 2022рік</t>
  </si>
</sst>
</file>

<file path=xl/styles.xml><?xml version="1.0" encoding="utf-8"?>
<styleSheet xmlns="http://schemas.openxmlformats.org/spreadsheetml/2006/main">
  <numFmts count="1">
    <numFmt numFmtId="192" formatCode="0.0"/>
  </numFmts>
  <fonts count="2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1" applyNumberFormat="0" applyAlignment="0" applyProtection="0"/>
    <xf numFmtId="0" fontId="5" fillId="2" borderId="2" applyNumberFormat="0" applyAlignment="0" applyProtection="0"/>
    <xf numFmtId="0" fontId="6" fillId="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6">
    <xf numFmtId="0" fontId="0" fillId="0" borderId="0" xfId="0"/>
    <xf numFmtId="192" fontId="0" fillId="0" borderId="0" xfId="0" applyNumberFormat="1"/>
    <xf numFmtId="0" fontId="23" fillId="0" borderId="0" xfId="0" applyFont="1"/>
    <xf numFmtId="0" fontId="24" fillId="0" borderId="0" xfId="0" applyFont="1"/>
    <xf numFmtId="0" fontId="25" fillId="0" borderId="0" xfId="0" applyFont="1"/>
    <xf numFmtId="192" fontId="21" fillId="0" borderId="10" xfId="0" applyNumberFormat="1" applyFont="1" applyBorder="1" applyAlignment="1">
      <alignment horizontal="center" vertical="top" wrapText="1"/>
    </xf>
    <xf numFmtId="192" fontId="20" fillId="0" borderId="10" xfId="0" applyNumberFormat="1" applyFont="1" applyBorder="1" applyAlignment="1">
      <alignment horizontal="center" vertical="top" wrapText="1"/>
    </xf>
    <xf numFmtId="192" fontId="21" fillId="0" borderId="10" xfId="0" applyNumberFormat="1" applyFont="1" applyBorder="1" applyAlignment="1">
      <alignment vertical="top" wrapText="1"/>
    </xf>
    <xf numFmtId="192" fontId="20" fillId="0" borderId="10" xfId="0" applyNumberFormat="1" applyFont="1" applyBorder="1" applyAlignment="1">
      <alignment vertical="top" wrapText="1"/>
    </xf>
    <xf numFmtId="1" fontId="21" fillId="0" borderId="10" xfId="0" applyNumberFormat="1" applyFont="1" applyBorder="1" applyAlignment="1">
      <alignment horizontal="center" vertical="top" wrapText="1"/>
    </xf>
    <xf numFmtId="192" fontId="21" fillId="0" borderId="11" xfId="0" applyNumberFormat="1" applyFont="1" applyBorder="1" applyAlignment="1">
      <alignment horizontal="center" vertical="top" wrapText="1"/>
    </xf>
    <xf numFmtId="192" fontId="20" fillId="0" borderId="11" xfId="0" applyNumberFormat="1" applyFont="1" applyBorder="1" applyAlignment="1">
      <alignment horizontal="center" vertical="top" wrapText="1"/>
    </xf>
    <xf numFmtId="192" fontId="21" fillId="0" borderId="11" xfId="0" applyNumberFormat="1" applyFont="1" applyBorder="1" applyAlignment="1">
      <alignment vertical="top" wrapText="1"/>
    </xf>
    <xf numFmtId="0" fontId="22" fillId="0" borderId="12" xfId="0" applyFont="1" applyBorder="1" applyAlignment="1">
      <alignment horizontal="right" vertical="top" wrapText="1"/>
    </xf>
    <xf numFmtId="0" fontId="21" fillId="0" borderId="13" xfId="0" applyFont="1" applyBorder="1" applyAlignment="1">
      <alignment horizontal="justify" vertical="top" wrapText="1"/>
    </xf>
    <xf numFmtId="0" fontId="20" fillId="0" borderId="13" xfId="0" applyFont="1" applyBorder="1" applyAlignment="1">
      <alignment horizontal="justify" vertical="top" wrapText="1"/>
    </xf>
    <xf numFmtId="49" fontId="20" fillId="0" borderId="13" xfId="0" applyNumberFormat="1" applyFont="1" applyBorder="1" applyAlignment="1">
      <alignment horizontal="justify" vertical="top" wrapText="1"/>
    </xf>
    <xf numFmtId="0" fontId="20" fillId="0" borderId="13" xfId="0" applyFont="1" applyBorder="1"/>
    <xf numFmtId="0" fontId="22" fillId="0" borderId="13" xfId="0" applyFont="1" applyBorder="1" applyAlignment="1">
      <alignment horizontal="right" vertical="top" wrapText="1"/>
    </xf>
    <xf numFmtId="0" fontId="21" fillId="0" borderId="13" xfId="0" applyFont="1" applyBorder="1" applyAlignment="1">
      <alignment wrapText="1"/>
    </xf>
    <xf numFmtId="0" fontId="21" fillId="0" borderId="13" xfId="0" applyFont="1" applyBorder="1" applyAlignment="1">
      <alignment vertical="top" wrapText="1"/>
    </xf>
    <xf numFmtId="0" fontId="20" fillId="0" borderId="13" xfId="0" applyFont="1" applyBorder="1" applyAlignment="1">
      <alignment vertical="top" wrapText="1"/>
    </xf>
    <xf numFmtId="49" fontId="20" fillId="0" borderId="13" xfId="0" applyNumberFormat="1" applyFont="1" applyBorder="1" applyAlignment="1">
      <alignment vertical="top" wrapText="1"/>
    </xf>
    <xf numFmtId="0" fontId="21" fillId="0" borderId="13" xfId="0" applyFont="1" applyBorder="1"/>
    <xf numFmtId="192" fontId="21" fillId="0" borderId="14" xfId="0" applyNumberFormat="1" applyFont="1" applyBorder="1" applyAlignment="1">
      <alignment vertical="top" wrapText="1"/>
    </xf>
    <xf numFmtId="192" fontId="21" fillId="0" borderId="15" xfId="0" applyNumberFormat="1" applyFont="1" applyBorder="1" applyAlignment="1">
      <alignment vertical="top" wrapText="1"/>
    </xf>
    <xf numFmtId="192" fontId="20" fillId="0" borderId="15" xfId="0" applyNumberFormat="1" applyFont="1" applyBorder="1" applyAlignment="1">
      <alignment vertical="top" wrapText="1"/>
    </xf>
    <xf numFmtId="192" fontId="20" fillId="0" borderId="15" xfId="0" applyNumberFormat="1" applyFont="1" applyBorder="1" applyAlignment="1">
      <alignment horizontal="center" vertical="top" wrapText="1"/>
    </xf>
    <xf numFmtId="0" fontId="21" fillId="0" borderId="16" xfId="0" applyFont="1" applyBorder="1" applyAlignment="1">
      <alignment wrapText="1"/>
    </xf>
    <xf numFmtId="192" fontId="21" fillId="0" borderId="17" xfId="0" applyNumberFormat="1" applyFont="1" applyBorder="1" applyAlignment="1">
      <alignment horizontal="center" vertical="top" wrapText="1"/>
    </xf>
    <xf numFmtId="192" fontId="20" fillId="0" borderId="17" xfId="0" applyNumberFormat="1" applyFont="1" applyBorder="1" applyAlignment="1">
      <alignment horizontal="center" vertical="top" wrapText="1"/>
    </xf>
    <xf numFmtId="192" fontId="21" fillId="0" borderId="17" xfId="0" applyNumberFormat="1" applyFont="1" applyBorder="1" applyAlignment="1">
      <alignment vertical="top" wrapText="1"/>
    </xf>
    <xf numFmtId="192" fontId="21" fillId="0" borderId="18" xfId="0" applyNumberFormat="1" applyFont="1" applyBorder="1" applyAlignment="1">
      <alignment vertical="top" wrapText="1"/>
    </xf>
    <xf numFmtId="0" fontId="20" fillId="0" borderId="19" xfId="0" applyFont="1" applyBorder="1" applyAlignment="1">
      <alignment horizontal="center" vertical="top" wrapText="1"/>
    </xf>
    <xf numFmtId="0" fontId="26" fillId="18" borderId="19" xfId="0" applyFont="1" applyFill="1" applyBorder="1" applyAlignment="1">
      <alignment horizontal="center" vertical="center" wrapText="1"/>
    </xf>
    <xf numFmtId="0" fontId="27" fillId="18" borderId="19" xfId="0" applyFont="1" applyFill="1" applyBorder="1" applyAlignment="1">
      <alignment horizontal="center" vertical="center" wrapText="1"/>
    </xf>
  </cellXfs>
  <cellStyles count="4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Стиль 1" xfId="40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75"/>
  <sheetViews>
    <sheetView tabSelected="1" workbookViewId="0">
      <selection activeCell="E44" sqref="E44"/>
    </sheetView>
  </sheetViews>
  <sheetFormatPr defaultRowHeight="12.75"/>
  <cols>
    <col min="1" max="1" width="35.85546875" customWidth="1"/>
    <col min="2" max="2" width="11" bestFit="1" customWidth="1"/>
    <col min="3" max="3" width="12.140625" customWidth="1"/>
    <col min="4" max="4" width="10.7109375" customWidth="1"/>
    <col min="5" max="6" width="11.140625" customWidth="1"/>
    <col min="7" max="7" width="10.85546875" customWidth="1"/>
    <col min="8" max="8" width="10" customWidth="1"/>
  </cols>
  <sheetData>
    <row r="3" spans="1:10" ht="18.75">
      <c r="A3" s="2"/>
      <c r="B3" s="2" t="s">
        <v>12</v>
      </c>
      <c r="C3" s="2"/>
      <c r="D3" s="2"/>
      <c r="E3" s="2"/>
      <c r="F3" s="2"/>
      <c r="G3" s="2"/>
      <c r="H3" s="4"/>
    </row>
    <row r="4" spans="1:10" ht="18.75">
      <c r="A4" s="2"/>
      <c r="B4" s="2" t="s">
        <v>72</v>
      </c>
      <c r="C4" s="2"/>
      <c r="D4" s="2"/>
      <c r="E4" s="2"/>
      <c r="F4" s="2"/>
      <c r="G4" s="2"/>
      <c r="H4" s="4"/>
    </row>
    <row r="5" spans="1:10" ht="19.5" thickBot="1">
      <c r="A5" s="2"/>
      <c r="B5" s="2" t="s">
        <v>0</v>
      </c>
      <c r="C5" s="2"/>
      <c r="D5" s="2"/>
      <c r="E5" s="2"/>
      <c r="F5" s="2"/>
      <c r="G5" s="2"/>
      <c r="H5" s="4"/>
    </row>
    <row r="6" spans="1:10" ht="30" customHeight="1" thickBot="1">
      <c r="A6" s="33"/>
      <c r="B6" s="34" t="s">
        <v>13</v>
      </c>
      <c r="C6" s="34" t="s">
        <v>14</v>
      </c>
      <c r="D6" s="34" t="s">
        <v>15</v>
      </c>
      <c r="E6" s="34"/>
      <c r="F6" s="34" t="s">
        <v>16</v>
      </c>
      <c r="G6" s="34" t="s">
        <v>17</v>
      </c>
      <c r="H6" s="34"/>
    </row>
    <row r="7" spans="1:10" ht="30" customHeight="1" thickBot="1">
      <c r="A7" s="33"/>
      <c r="B7" s="34"/>
      <c r="C7" s="34"/>
      <c r="D7" s="34"/>
      <c r="E7" s="34"/>
      <c r="F7" s="34"/>
      <c r="G7" s="34"/>
      <c r="H7" s="34"/>
    </row>
    <row r="8" spans="1:10" ht="13.5" thickBot="1">
      <c r="A8" s="33"/>
      <c r="B8" s="34"/>
      <c r="C8" s="34"/>
      <c r="D8" s="34" t="s">
        <v>18</v>
      </c>
      <c r="E8" s="34" t="s">
        <v>19</v>
      </c>
      <c r="F8" s="34"/>
      <c r="G8" s="35" t="s">
        <v>18</v>
      </c>
      <c r="H8" s="34" t="s">
        <v>19</v>
      </c>
    </row>
    <row r="9" spans="1:10" ht="13.5" thickBot="1">
      <c r="A9" s="33"/>
      <c r="B9" s="34"/>
      <c r="C9" s="34"/>
      <c r="D9" s="34"/>
      <c r="E9" s="34"/>
      <c r="F9" s="34"/>
      <c r="G9" s="35"/>
      <c r="H9" s="34"/>
    </row>
    <row r="10" spans="1:10" ht="15.75">
      <c r="A10" s="13" t="s">
        <v>1</v>
      </c>
      <c r="B10" s="10">
        <f>B11+B18+B36</f>
        <v>5640.5</v>
      </c>
      <c r="C10" s="10">
        <f>C11+C18+C36</f>
        <v>5170.8</v>
      </c>
      <c r="D10" s="11">
        <f t="shared" ref="D10:D18" si="0">C10-B10</f>
        <v>-469.69999999999982</v>
      </c>
      <c r="E10" s="12">
        <f t="shared" ref="E10:E21" si="1">D10/B10*100</f>
        <v>-8.3272759507135863</v>
      </c>
      <c r="F10" s="10">
        <f>F11+F18+F36</f>
        <v>4340.4000000000005</v>
      </c>
      <c r="G10" s="12">
        <f t="shared" ref="G10:G18" si="2">C10-F10</f>
        <v>830.39999999999964</v>
      </c>
      <c r="H10" s="24">
        <f t="shared" ref="H10:H17" si="3">G10/F10*100</f>
        <v>19.131877246336732</v>
      </c>
      <c r="J10" s="1"/>
    </row>
    <row r="11" spans="1:10" ht="25.5">
      <c r="A11" s="14" t="s">
        <v>2</v>
      </c>
      <c r="B11" s="5">
        <f>B12+B13+B14+B15+B16+B17</f>
        <v>1941.0000000000002</v>
      </c>
      <c r="C11" s="5">
        <f>C12+C13+C14+C15+C16+C17</f>
        <v>1557.3</v>
      </c>
      <c r="D11" s="6">
        <f t="shared" si="0"/>
        <v>-383.70000000000027</v>
      </c>
      <c r="E11" s="7">
        <f t="shared" si="1"/>
        <v>-19.768160741885637</v>
      </c>
      <c r="F11" s="5">
        <f>F12+F13+F14+F15+F16+F17</f>
        <v>1628.5</v>
      </c>
      <c r="G11" s="7">
        <f t="shared" si="2"/>
        <v>-71.200000000000045</v>
      </c>
      <c r="H11" s="25">
        <f t="shared" si="3"/>
        <v>-4.3721215842800154</v>
      </c>
    </row>
    <row r="12" spans="1:10">
      <c r="A12" s="15" t="s">
        <v>27</v>
      </c>
      <c r="B12" s="6">
        <v>1098.7</v>
      </c>
      <c r="C12" s="6">
        <v>1135.4000000000001</v>
      </c>
      <c r="D12" s="6">
        <f t="shared" si="0"/>
        <v>36.700000000000045</v>
      </c>
      <c r="E12" s="8">
        <f t="shared" si="1"/>
        <v>3.3403112769636882</v>
      </c>
      <c r="F12" s="6">
        <v>1265.4000000000001</v>
      </c>
      <c r="G12" s="8">
        <f t="shared" si="2"/>
        <v>-130</v>
      </c>
      <c r="H12" s="26">
        <f t="shared" si="3"/>
        <v>-10.273431326062903</v>
      </c>
    </row>
    <row r="13" spans="1:10">
      <c r="A13" s="15" t="s">
        <v>28</v>
      </c>
      <c r="B13" s="6">
        <v>368.1</v>
      </c>
      <c r="C13" s="6">
        <v>219.9</v>
      </c>
      <c r="D13" s="6">
        <f t="shared" si="0"/>
        <v>-148.20000000000002</v>
      </c>
      <c r="E13" s="8">
        <f t="shared" si="1"/>
        <v>-40.260798696006525</v>
      </c>
      <c r="F13" s="6">
        <v>206.7</v>
      </c>
      <c r="G13" s="8">
        <f t="shared" si="2"/>
        <v>13.200000000000017</v>
      </c>
      <c r="H13" s="26">
        <f t="shared" si="3"/>
        <v>6.386066763425263</v>
      </c>
    </row>
    <row r="14" spans="1:10">
      <c r="A14" s="15" t="s">
        <v>29</v>
      </c>
      <c r="B14" s="6">
        <v>300.8</v>
      </c>
      <c r="C14" s="6">
        <v>66.599999999999994</v>
      </c>
      <c r="D14" s="6">
        <f t="shared" si="0"/>
        <v>-234.20000000000002</v>
      </c>
      <c r="E14" s="8">
        <f t="shared" si="1"/>
        <v>-77.8590425531915</v>
      </c>
      <c r="F14" s="6">
        <v>94.6</v>
      </c>
      <c r="G14" s="8">
        <f t="shared" si="2"/>
        <v>-28</v>
      </c>
      <c r="H14" s="26">
        <f t="shared" si="3"/>
        <v>-29.598308668076111</v>
      </c>
    </row>
    <row r="15" spans="1:10">
      <c r="A15" s="15" t="s">
        <v>30</v>
      </c>
      <c r="B15" s="6">
        <v>50.2</v>
      </c>
      <c r="C15" s="6">
        <v>45.1</v>
      </c>
      <c r="D15" s="6">
        <f t="shared" si="0"/>
        <v>-5.1000000000000014</v>
      </c>
      <c r="E15" s="8">
        <f t="shared" si="1"/>
        <v>-10.159362549800798</v>
      </c>
      <c r="F15" s="6">
        <v>41.2</v>
      </c>
      <c r="G15" s="8">
        <f t="shared" si="2"/>
        <v>3.8999999999999986</v>
      </c>
      <c r="H15" s="26">
        <f t="shared" si="3"/>
        <v>9.4660194174757244</v>
      </c>
    </row>
    <row r="16" spans="1:10">
      <c r="A16" s="15" t="s">
        <v>31</v>
      </c>
      <c r="B16" s="6">
        <v>50</v>
      </c>
      <c r="C16" s="6">
        <v>14</v>
      </c>
      <c r="D16" s="6">
        <f t="shared" si="0"/>
        <v>-36</v>
      </c>
      <c r="E16" s="8">
        <f t="shared" si="1"/>
        <v>-72</v>
      </c>
      <c r="F16" s="6">
        <v>11.8</v>
      </c>
      <c r="G16" s="8">
        <f t="shared" si="2"/>
        <v>2.1999999999999993</v>
      </c>
      <c r="H16" s="26">
        <f t="shared" si="3"/>
        <v>18.644067796610162</v>
      </c>
    </row>
    <row r="17" spans="1:9">
      <c r="A17" s="16" t="s">
        <v>58</v>
      </c>
      <c r="B17" s="6">
        <v>73.2</v>
      </c>
      <c r="C17" s="6">
        <v>76.3</v>
      </c>
      <c r="D17" s="6">
        <f t="shared" si="0"/>
        <v>3.0999999999999943</v>
      </c>
      <c r="E17" s="8">
        <f t="shared" si="1"/>
        <v>4.2349726775956205</v>
      </c>
      <c r="F17" s="6">
        <v>8.8000000000000007</v>
      </c>
      <c r="G17" s="8">
        <f t="shared" si="2"/>
        <v>67.5</v>
      </c>
      <c r="H17" s="26">
        <f t="shared" si="3"/>
        <v>767.0454545454545</v>
      </c>
    </row>
    <row r="18" spans="1:9">
      <c r="A18" s="14" t="s">
        <v>3</v>
      </c>
      <c r="B18" s="5">
        <f>B19+B31</f>
        <v>3593.6999999999994</v>
      </c>
      <c r="C18" s="5">
        <f>C19+C31</f>
        <v>3534.2</v>
      </c>
      <c r="D18" s="6">
        <f t="shared" si="0"/>
        <v>-59.499999999999545</v>
      </c>
      <c r="E18" s="7">
        <f t="shared" si="1"/>
        <v>-1.6556752093942053</v>
      </c>
      <c r="F18" s="5">
        <f>F19+F31+F32</f>
        <v>2592.6</v>
      </c>
      <c r="G18" s="7">
        <f t="shared" si="2"/>
        <v>941.59999999999991</v>
      </c>
      <c r="H18" s="25">
        <f>G18/F18*100</f>
        <v>36.318753374990351</v>
      </c>
    </row>
    <row r="19" spans="1:9">
      <c r="A19" s="14" t="s">
        <v>61</v>
      </c>
      <c r="B19" s="5">
        <f>B20+B21+B22+B23+B24+B25+B26+B27+B29+B30</f>
        <v>3589.4999999999995</v>
      </c>
      <c r="C19" s="5">
        <f>C20+C21+C22+C23+C24+C25+C26+C27+C29+C30</f>
        <v>3529.2999999999997</v>
      </c>
      <c r="D19" s="5">
        <f>C19-B19</f>
        <v>-60.199999999999818</v>
      </c>
      <c r="E19" s="7">
        <f t="shared" si="1"/>
        <v>-1.6771138041509912</v>
      </c>
      <c r="F19" s="5">
        <f>SUM(F20:F30)</f>
        <v>2546.8000000000002</v>
      </c>
      <c r="G19" s="7">
        <f>C19-F19</f>
        <v>982.49999999999955</v>
      </c>
      <c r="H19" s="25">
        <f>G19/F19*100</f>
        <v>38.577823150620368</v>
      </c>
      <c r="I19" s="1"/>
    </row>
    <row r="20" spans="1:9">
      <c r="A20" s="15" t="s">
        <v>32</v>
      </c>
      <c r="B20" s="6">
        <v>1052</v>
      </c>
      <c r="C20" s="6">
        <v>814.1</v>
      </c>
      <c r="D20" s="6">
        <f>C20-B20</f>
        <v>-237.89999999999998</v>
      </c>
      <c r="E20" s="8">
        <f t="shared" si="1"/>
        <v>-22.614068441064635</v>
      </c>
      <c r="F20" s="6">
        <v>717.1</v>
      </c>
      <c r="G20" s="8">
        <f>C20-F20</f>
        <v>97</v>
      </c>
      <c r="H20" s="26">
        <f>G20/F20*100</f>
        <v>13.526704783154372</v>
      </c>
    </row>
    <row r="21" spans="1:9">
      <c r="A21" s="15" t="s">
        <v>33</v>
      </c>
      <c r="B21" s="6">
        <v>266.10000000000002</v>
      </c>
      <c r="C21" s="6">
        <v>141</v>
      </c>
      <c r="D21" s="6">
        <f t="shared" ref="D21:D30" si="4">C21-B21</f>
        <v>-125.10000000000002</v>
      </c>
      <c r="E21" s="8">
        <f t="shared" si="1"/>
        <v>-47.012401352874868</v>
      </c>
      <c r="F21" s="6">
        <v>61.1</v>
      </c>
      <c r="G21" s="8">
        <f t="shared" ref="G21:G30" si="5">C21-F21</f>
        <v>79.900000000000006</v>
      </c>
      <c r="H21" s="26">
        <f>G21/F21*100</f>
        <v>130.76923076923077</v>
      </c>
    </row>
    <row r="22" spans="1:9">
      <c r="A22" s="15" t="s">
        <v>34</v>
      </c>
      <c r="B22" s="6"/>
      <c r="C22" s="6"/>
      <c r="D22" s="6"/>
      <c r="E22" s="8"/>
      <c r="F22" s="6"/>
      <c r="G22" s="8"/>
      <c r="H22" s="26"/>
    </row>
    <row r="23" spans="1:9">
      <c r="A23" s="15" t="s">
        <v>35</v>
      </c>
      <c r="B23" s="6">
        <v>436.3</v>
      </c>
      <c r="C23" s="6">
        <v>682.4</v>
      </c>
      <c r="D23" s="6">
        <f t="shared" si="4"/>
        <v>246.09999999999997</v>
      </c>
      <c r="E23" s="8">
        <f>D23/B23*100</f>
        <v>56.406142562457021</v>
      </c>
      <c r="F23" s="6">
        <v>261</v>
      </c>
      <c r="G23" s="8">
        <f t="shared" si="5"/>
        <v>421.4</v>
      </c>
      <c r="H23" s="26">
        <f>G23/F23*100</f>
        <v>161.455938697318</v>
      </c>
    </row>
    <row r="24" spans="1:9">
      <c r="A24" s="15" t="s">
        <v>36</v>
      </c>
      <c r="B24" s="6">
        <v>622.70000000000005</v>
      </c>
      <c r="C24" s="6">
        <v>1033.9000000000001</v>
      </c>
      <c r="D24" s="6">
        <f t="shared" si="4"/>
        <v>411.20000000000005</v>
      </c>
      <c r="E24" s="8">
        <f>D24/B24*100</f>
        <v>66.035008832503621</v>
      </c>
      <c r="F24" s="6">
        <v>525.6</v>
      </c>
      <c r="G24" s="8">
        <f t="shared" si="5"/>
        <v>508.30000000000007</v>
      </c>
      <c r="H24" s="26">
        <f>G24/F24*100</f>
        <v>96.708523592085243</v>
      </c>
    </row>
    <row r="25" spans="1:9">
      <c r="A25" s="15" t="s">
        <v>37</v>
      </c>
      <c r="B25" s="6">
        <v>261</v>
      </c>
      <c r="C25" s="6">
        <v>201.6</v>
      </c>
      <c r="D25" s="6">
        <f t="shared" si="4"/>
        <v>-59.400000000000006</v>
      </c>
      <c r="E25" s="8">
        <f>D25/B25*100</f>
        <v>-22.758620689655174</v>
      </c>
      <c r="F25" s="6">
        <v>366.2</v>
      </c>
      <c r="G25" s="8">
        <f t="shared" si="5"/>
        <v>-164.6</v>
      </c>
      <c r="H25" s="26">
        <f>G25/F25*100</f>
        <v>-44.948115783724738</v>
      </c>
    </row>
    <row r="26" spans="1:9">
      <c r="A26" s="15" t="s">
        <v>38</v>
      </c>
      <c r="B26" s="6">
        <v>628.5</v>
      </c>
      <c r="C26" s="6">
        <v>424.7</v>
      </c>
      <c r="D26" s="6">
        <f t="shared" si="4"/>
        <v>-203.8</v>
      </c>
      <c r="E26" s="8">
        <f>D26/B26*100</f>
        <v>-32.426412092283215</v>
      </c>
      <c r="F26" s="6">
        <v>538.70000000000005</v>
      </c>
      <c r="G26" s="8">
        <f t="shared" si="5"/>
        <v>-114.00000000000006</v>
      </c>
      <c r="H26" s="26">
        <f>G26/F26*100</f>
        <v>-21.162056803415638</v>
      </c>
    </row>
    <row r="27" spans="1:9">
      <c r="A27" s="15" t="s">
        <v>39</v>
      </c>
      <c r="B27" s="6"/>
      <c r="C27" s="6"/>
      <c r="D27" s="6"/>
      <c r="E27" s="8"/>
      <c r="F27" s="6"/>
      <c r="G27" s="8"/>
      <c r="H27" s="26"/>
    </row>
    <row r="28" spans="1:9">
      <c r="A28" s="15" t="s">
        <v>25</v>
      </c>
      <c r="B28" s="6"/>
      <c r="C28" s="6"/>
      <c r="D28" s="6"/>
      <c r="E28" s="8"/>
      <c r="F28" s="6"/>
      <c r="G28" s="8"/>
      <c r="H28" s="26"/>
    </row>
    <row r="29" spans="1:9">
      <c r="A29" s="16" t="s">
        <v>67</v>
      </c>
      <c r="B29" s="6">
        <v>101.7</v>
      </c>
      <c r="C29" s="6"/>
      <c r="D29" s="6">
        <f>C29-B29</f>
        <v>-101.7</v>
      </c>
      <c r="E29" s="8">
        <v>100</v>
      </c>
      <c r="F29" s="6"/>
      <c r="G29" s="8"/>
      <c r="H29" s="26"/>
    </row>
    <row r="30" spans="1:9">
      <c r="A30" s="16" t="s">
        <v>60</v>
      </c>
      <c r="B30" s="6">
        <v>221.2</v>
      </c>
      <c r="C30" s="6">
        <v>231.6</v>
      </c>
      <c r="D30" s="6">
        <f t="shared" si="4"/>
        <v>10.400000000000006</v>
      </c>
      <c r="E30" s="8">
        <v>100</v>
      </c>
      <c r="F30" s="6">
        <v>77.099999999999994</v>
      </c>
      <c r="G30" s="8">
        <f t="shared" si="5"/>
        <v>154.5</v>
      </c>
      <c r="H30" s="26">
        <v>100</v>
      </c>
    </row>
    <row r="31" spans="1:9" ht="25.5">
      <c r="A31" s="15" t="s">
        <v>40</v>
      </c>
      <c r="B31" s="6">
        <v>4.2</v>
      </c>
      <c r="C31" s="6">
        <v>4.9000000000000004</v>
      </c>
      <c r="D31" s="6">
        <f>C31-B31</f>
        <v>0.70000000000000018</v>
      </c>
      <c r="E31" s="8">
        <v>4.0999999999999996</v>
      </c>
      <c r="F31" s="6">
        <v>4.2</v>
      </c>
      <c r="G31" s="8">
        <f>C31-F31</f>
        <v>0.70000000000000018</v>
      </c>
      <c r="H31" s="26">
        <v>100</v>
      </c>
    </row>
    <row r="32" spans="1:9">
      <c r="A32" s="15" t="s">
        <v>71</v>
      </c>
      <c r="B32" s="5"/>
      <c r="C32" s="5"/>
      <c r="D32" s="6"/>
      <c r="E32" s="8"/>
      <c r="F32" s="6">
        <v>41.6</v>
      </c>
      <c r="G32" s="8"/>
      <c r="H32" s="26"/>
    </row>
    <row r="33" spans="1:8">
      <c r="A33" s="15" t="s">
        <v>59</v>
      </c>
      <c r="B33" s="6"/>
      <c r="C33" s="6"/>
      <c r="D33" s="6"/>
      <c r="E33" s="8"/>
      <c r="F33" s="6"/>
      <c r="G33" s="8"/>
      <c r="H33" s="26"/>
    </row>
    <row r="34" spans="1:8" ht="25.5">
      <c r="A34" s="15" t="s">
        <v>41</v>
      </c>
      <c r="B34" s="6"/>
      <c r="C34" s="6"/>
      <c r="D34" s="6"/>
      <c r="E34" s="8"/>
      <c r="F34" s="6"/>
      <c r="G34" s="8"/>
      <c r="H34" s="26"/>
    </row>
    <row r="35" spans="1:8">
      <c r="A35" s="14" t="s">
        <v>22</v>
      </c>
      <c r="B35" s="5"/>
      <c r="C35" s="5">
        <f>C36+C37</f>
        <v>79.3</v>
      </c>
      <c r="D35" s="6">
        <f>C35-B35</f>
        <v>79.3</v>
      </c>
      <c r="E35" s="7"/>
      <c r="F35" s="5">
        <v>119.3</v>
      </c>
      <c r="G35" s="7">
        <f>C35-F35</f>
        <v>-40</v>
      </c>
      <c r="H35" s="26">
        <f>G35/F35*100</f>
        <v>-33.528918692372173</v>
      </c>
    </row>
    <row r="36" spans="1:8">
      <c r="A36" s="17" t="s">
        <v>56</v>
      </c>
      <c r="B36" s="6">
        <v>105.8</v>
      </c>
      <c r="C36" s="6">
        <v>79.3</v>
      </c>
      <c r="D36" s="6">
        <f>C36-B36</f>
        <v>-26.5</v>
      </c>
      <c r="E36" s="8">
        <f>D36/B36*100</f>
        <v>-25.047258979206049</v>
      </c>
      <c r="F36" s="6">
        <v>119.3</v>
      </c>
      <c r="G36" s="8">
        <f>C36-F36</f>
        <v>-40</v>
      </c>
      <c r="H36" s="26">
        <f>G36/F36*100</f>
        <v>-33.528918692372173</v>
      </c>
    </row>
    <row r="37" spans="1:8">
      <c r="A37" s="15" t="s">
        <v>42</v>
      </c>
      <c r="B37" s="5"/>
      <c r="C37" s="5"/>
      <c r="D37" s="6"/>
      <c r="E37" s="8"/>
      <c r="F37" s="6"/>
      <c r="G37" s="8"/>
      <c r="H37" s="26"/>
    </row>
    <row r="38" spans="1:8">
      <c r="A38" s="15"/>
      <c r="B38" s="6"/>
      <c r="C38" s="5"/>
      <c r="D38" s="6"/>
      <c r="E38" s="8"/>
      <c r="F38" s="6"/>
      <c r="G38" s="8"/>
      <c r="H38" s="27"/>
    </row>
    <row r="39" spans="1:8" ht="15.75">
      <c r="A39" s="18" t="s">
        <v>4</v>
      </c>
      <c r="B39" s="5">
        <f>B40+B41+B42+B47+B50+B56+B57+B58+B62</f>
        <v>5629.4999999999991</v>
      </c>
      <c r="C39" s="5">
        <f>C40+C41+C42+C47+C50+C56+C57+C58+C62</f>
        <v>5122.8000000000011</v>
      </c>
      <c r="D39" s="5">
        <f t="shared" ref="D39:D58" si="6">C39-B39</f>
        <v>-506.699999999998</v>
      </c>
      <c r="E39" s="7">
        <f t="shared" ref="E39:E53" si="7">D39/B39*100</f>
        <v>-9.0007993605115555</v>
      </c>
      <c r="F39" s="5">
        <f>F40+F41+F42+F47+F50+F56+F57+F58+F62</f>
        <v>4278.1000000000004</v>
      </c>
      <c r="G39" s="7">
        <f t="shared" ref="G39:G62" si="8">C39-F39</f>
        <v>844.70000000000073</v>
      </c>
      <c r="H39" s="25"/>
    </row>
    <row r="40" spans="1:8">
      <c r="A40" s="19" t="s">
        <v>5</v>
      </c>
      <c r="B40" s="5">
        <v>3372.5</v>
      </c>
      <c r="C40" s="5">
        <v>2622.3</v>
      </c>
      <c r="D40" s="6">
        <f t="shared" si="6"/>
        <v>-750.19999999999982</v>
      </c>
      <c r="E40" s="8">
        <f t="shared" si="7"/>
        <v>-22.244625648628606</v>
      </c>
      <c r="F40" s="6">
        <v>2132.1999999999998</v>
      </c>
      <c r="G40" s="8">
        <f t="shared" si="8"/>
        <v>490.10000000000036</v>
      </c>
      <c r="H40" s="26">
        <f t="shared" ref="H40:H53" si="9">G40/F40*100</f>
        <v>22.985648625832493</v>
      </c>
    </row>
    <row r="41" spans="1:8">
      <c r="A41" s="19" t="s">
        <v>6</v>
      </c>
      <c r="B41" s="5">
        <v>742</v>
      </c>
      <c r="C41" s="5">
        <v>564</v>
      </c>
      <c r="D41" s="6">
        <f t="shared" si="6"/>
        <v>-178</v>
      </c>
      <c r="E41" s="8">
        <f t="shared" si="7"/>
        <v>-23.98921832884097</v>
      </c>
      <c r="F41" s="6">
        <v>463.3</v>
      </c>
      <c r="G41" s="8">
        <f t="shared" si="8"/>
        <v>100.69999999999999</v>
      </c>
      <c r="H41" s="26">
        <f t="shared" si="9"/>
        <v>21.735376645801853</v>
      </c>
    </row>
    <row r="42" spans="1:8" ht="25.5">
      <c r="A42" s="20" t="s">
        <v>26</v>
      </c>
      <c r="B42" s="5">
        <f>SUM(B43:B46)</f>
        <v>669.4</v>
      </c>
      <c r="C42" s="5">
        <f>SUM(C43:C46)</f>
        <v>1109.5</v>
      </c>
      <c r="D42" s="6">
        <f t="shared" si="6"/>
        <v>440.1</v>
      </c>
      <c r="E42" s="8">
        <f t="shared" si="7"/>
        <v>65.745443680908281</v>
      </c>
      <c r="F42" s="5">
        <f>SUM(F43:F46)</f>
        <v>615.20000000000005</v>
      </c>
      <c r="G42" s="8">
        <f t="shared" si="8"/>
        <v>494.29999999999995</v>
      </c>
      <c r="H42" s="26">
        <f t="shared" si="9"/>
        <v>80.347854356306883</v>
      </c>
    </row>
    <row r="43" spans="1:8">
      <c r="A43" s="21" t="s">
        <v>43</v>
      </c>
      <c r="B43" s="6">
        <v>547.79999999999995</v>
      </c>
      <c r="C43" s="6">
        <v>1072.5</v>
      </c>
      <c r="D43" s="6">
        <f t="shared" si="6"/>
        <v>524.70000000000005</v>
      </c>
      <c r="E43" s="8">
        <f t="shared" si="7"/>
        <v>95.783132530120497</v>
      </c>
      <c r="F43" s="6">
        <v>548.29999999999995</v>
      </c>
      <c r="G43" s="8">
        <f t="shared" si="8"/>
        <v>524.20000000000005</v>
      </c>
      <c r="H43" s="26">
        <f t="shared" si="9"/>
        <v>95.604596024074425</v>
      </c>
    </row>
    <row r="44" spans="1:8">
      <c r="A44" s="21" t="s">
        <v>44</v>
      </c>
      <c r="B44" s="6">
        <v>90.7</v>
      </c>
      <c r="C44" s="6">
        <v>36.799999999999997</v>
      </c>
      <c r="D44" s="6">
        <f t="shared" si="6"/>
        <v>-53.900000000000006</v>
      </c>
      <c r="E44" s="8">
        <f t="shared" si="7"/>
        <v>-59.42668136714444</v>
      </c>
      <c r="F44" s="6">
        <v>42.1</v>
      </c>
      <c r="G44" s="8">
        <f t="shared" si="8"/>
        <v>-5.3000000000000043</v>
      </c>
      <c r="H44" s="26">
        <f t="shared" si="9"/>
        <v>-12.589073634204285</v>
      </c>
    </row>
    <row r="45" spans="1:8">
      <c r="A45" s="21" t="s">
        <v>45</v>
      </c>
      <c r="B45" s="6">
        <v>30</v>
      </c>
      <c r="C45" s="6"/>
      <c r="D45" s="6">
        <f t="shared" si="6"/>
        <v>-30</v>
      </c>
      <c r="E45" s="8">
        <f t="shared" si="7"/>
        <v>-100</v>
      </c>
      <c r="F45" s="6">
        <v>24.1</v>
      </c>
      <c r="G45" s="8">
        <f t="shared" si="8"/>
        <v>-24.1</v>
      </c>
      <c r="H45" s="26">
        <f t="shared" si="9"/>
        <v>-100</v>
      </c>
    </row>
    <row r="46" spans="1:8">
      <c r="A46" s="21" t="s">
        <v>46</v>
      </c>
      <c r="B46" s="6">
        <v>0.9</v>
      </c>
      <c r="C46" s="6">
        <v>0.2</v>
      </c>
      <c r="D46" s="6">
        <f t="shared" si="6"/>
        <v>-0.7</v>
      </c>
      <c r="E46" s="8">
        <f t="shared" si="7"/>
        <v>-77.777777777777771</v>
      </c>
      <c r="F46" s="6">
        <v>0.7</v>
      </c>
      <c r="G46" s="8">
        <f t="shared" si="8"/>
        <v>-0.49999999999999994</v>
      </c>
      <c r="H46" s="26">
        <f t="shared" si="9"/>
        <v>-71.428571428571431</v>
      </c>
    </row>
    <row r="47" spans="1:8">
      <c r="A47" s="20" t="s">
        <v>7</v>
      </c>
      <c r="B47" s="5">
        <f>SUM(B48:B49)</f>
        <v>34.700000000000003</v>
      </c>
      <c r="C47" s="5">
        <f>SUM(C48:C49)</f>
        <v>33.6</v>
      </c>
      <c r="D47" s="6">
        <f t="shared" si="6"/>
        <v>-1.1000000000000014</v>
      </c>
      <c r="E47" s="8">
        <f t="shared" si="7"/>
        <v>-3.1700288184438077</v>
      </c>
      <c r="F47" s="5">
        <f>SUM(F48:F49)</f>
        <v>32.9</v>
      </c>
      <c r="G47" s="8">
        <f t="shared" si="8"/>
        <v>0.70000000000000284</v>
      </c>
      <c r="H47" s="26">
        <f t="shared" si="9"/>
        <v>2.127659574468094</v>
      </c>
    </row>
    <row r="48" spans="1:8">
      <c r="A48" s="21" t="s">
        <v>47</v>
      </c>
      <c r="B48" s="6">
        <v>5.2</v>
      </c>
      <c r="C48" s="6">
        <v>6.1</v>
      </c>
      <c r="D48" s="6">
        <f t="shared" si="6"/>
        <v>0.89999999999999947</v>
      </c>
      <c r="E48" s="8">
        <f t="shared" si="7"/>
        <v>17.307692307692296</v>
      </c>
      <c r="F48" s="6">
        <v>5.2</v>
      </c>
      <c r="G48" s="8">
        <f t="shared" si="8"/>
        <v>0.89999999999999947</v>
      </c>
      <c r="H48" s="26">
        <f t="shared" si="9"/>
        <v>17.307692307692296</v>
      </c>
    </row>
    <row r="49" spans="1:8">
      <c r="A49" s="21" t="s">
        <v>48</v>
      </c>
      <c r="B49" s="6">
        <v>29.5</v>
      </c>
      <c r="C49" s="6">
        <v>27.5</v>
      </c>
      <c r="D49" s="6">
        <f t="shared" si="6"/>
        <v>-2</v>
      </c>
      <c r="E49" s="8">
        <f t="shared" si="7"/>
        <v>-6.7796610169491522</v>
      </c>
      <c r="F49" s="6">
        <v>27.7</v>
      </c>
      <c r="G49" s="8">
        <f t="shared" si="8"/>
        <v>-0.19999999999999929</v>
      </c>
      <c r="H49" s="26">
        <f t="shared" si="9"/>
        <v>-0.72202166064981688</v>
      </c>
    </row>
    <row r="50" spans="1:8">
      <c r="A50" s="20" t="s">
        <v>8</v>
      </c>
      <c r="B50" s="5">
        <f>SUM(B51:B55)</f>
        <v>713.2</v>
      </c>
      <c r="C50" s="5">
        <f>SUM(C51:C55)</f>
        <v>683.49999999999989</v>
      </c>
      <c r="D50" s="6">
        <f t="shared" si="6"/>
        <v>-29.700000000000159</v>
      </c>
      <c r="E50" s="8">
        <v>-6.7796610169491522</v>
      </c>
      <c r="F50" s="5">
        <f>SUM(F51:F55)</f>
        <v>795.40000000000009</v>
      </c>
      <c r="G50" s="8">
        <f t="shared" si="8"/>
        <v>-111.9000000000002</v>
      </c>
      <c r="H50" s="26">
        <f t="shared" si="9"/>
        <v>-14.068393261252224</v>
      </c>
    </row>
    <row r="51" spans="1:8">
      <c r="A51" s="21" t="s">
        <v>49</v>
      </c>
      <c r="B51" s="6">
        <v>442.1</v>
      </c>
      <c r="C51" s="6">
        <v>439</v>
      </c>
      <c r="D51" s="6">
        <f t="shared" si="6"/>
        <v>-3.1000000000000227</v>
      </c>
      <c r="E51" s="8">
        <f t="shared" si="7"/>
        <v>-0.70119882379552656</v>
      </c>
      <c r="F51" s="6">
        <v>421.5</v>
      </c>
      <c r="G51" s="8">
        <f t="shared" si="8"/>
        <v>17.5</v>
      </c>
      <c r="H51" s="26">
        <f t="shared" si="9"/>
        <v>4.1518386714116247</v>
      </c>
    </row>
    <row r="52" spans="1:8">
      <c r="A52" s="21" t="s">
        <v>50</v>
      </c>
      <c r="B52" s="6">
        <v>59.9</v>
      </c>
      <c r="C52" s="6">
        <v>53.9</v>
      </c>
      <c r="D52" s="6">
        <f t="shared" si="6"/>
        <v>-6</v>
      </c>
      <c r="E52" s="8">
        <f t="shared" si="7"/>
        <v>-10.016694490818031</v>
      </c>
      <c r="F52" s="6">
        <v>24.6</v>
      </c>
      <c r="G52" s="8">
        <f t="shared" si="8"/>
        <v>29.299999999999997</v>
      </c>
      <c r="H52" s="26">
        <f t="shared" si="9"/>
        <v>119.10569105691056</v>
      </c>
    </row>
    <row r="53" spans="1:8">
      <c r="A53" s="21" t="s">
        <v>51</v>
      </c>
      <c r="B53" s="6">
        <v>206.7</v>
      </c>
      <c r="C53" s="6">
        <v>156.69999999999999</v>
      </c>
      <c r="D53" s="6">
        <f t="shared" si="6"/>
        <v>-50</v>
      </c>
      <c r="E53" s="8">
        <f t="shared" si="7"/>
        <v>-24.189646831156267</v>
      </c>
      <c r="F53" s="6">
        <v>341.8</v>
      </c>
      <c r="G53" s="8">
        <f t="shared" si="8"/>
        <v>-185.10000000000002</v>
      </c>
      <c r="H53" s="26">
        <f t="shared" si="9"/>
        <v>-54.154476301930956</v>
      </c>
    </row>
    <row r="54" spans="1:8">
      <c r="A54" s="21" t="s">
        <v>52</v>
      </c>
      <c r="B54" s="6">
        <v>4.5</v>
      </c>
      <c r="C54" s="6">
        <v>8.5</v>
      </c>
      <c r="D54" s="6">
        <f>C54-B54</f>
        <v>4</v>
      </c>
      <c r="E54" s="8">
        <f>D54/B54*100</f>
        <v>88.888888888888886</v>
      </c>
      <c r="F54" s="6">
        <v>2.9</v>
      </c>
      <c r="G54" s="8">
        <f>C54-F54</f>
        <v>5.6</v>
      </c>
      <c r="H54" s="26">
        <f>G54/F54*100</f>
        <v>193.10344827586206</v>
      </c>
    </row>
    <row r="55" spans="1:8">
      <c r="A55" s="22" t="s">
        <v>68</v>
      </c>
      <c r="B55" s="6"/>
      <c r="C55" s="6">
        <v>25.4</v>
      </c>
      <c r="D55" s="6">
        <f>C55-B55</f>
        <v>25.4</v>
      </c>
      <c r="E55" s="8"/>
      <c r="F55" s="6">
        <v>4.5999999999999996</v>
      </c>
      <c r="G55" s="8">
        <f>C55-F55</f>
        <v>20.799999999999997</v>
      </c>
      <c r="H55" s="26">
        <f>G55/F55*100</f>
        <v>452.17391304347825</v>
      </c>
    </row>
    <row r="56" spans="1:8" ht="25.5">
      <c r="A56" s="19" t="s">
        <v>69</v>
      </c>
      <c r="B56" s="6">
        <v>4.2</v>
      </c>
      <c r="C56" s="6">
        <v>4.2</v>
      </c>
      <c r="D56" s="6"/>
      <c r="E56" s="8"/>
      <c r="F56" s="6">
        <v>4.2</v>
      </c>
      <c r="G56" s="8"/>
      <c r="H56" s="26"/>
    </row>
    <row r="57" spans="1:8">
      <c r="A57" s="20" t="s">
        <v>9</v>
      </c>
      <c r="B57" s="5">
        <v>4.7</v>
      </c>
      <c r="C57" s="5">
        <v>4.8</v>
      </c>
      <c r="D57" s="6">
        <f t="shared" si="6"/>
        <v>9.9999999999999645E-2</v>
      </c>
      <c r="E57" s="8">
        <f>D57/B57*100</f>
        <v>2.1276595744680775</v>
      </c>
      <c r="F57" s="5">
        <v>5.5</v>
      </c>
      <c r="G57" s="8">
        <f t="shared" si="8"/>
        <v>-0.70000000000000018</v>
      </c>
      <c r="H57" s="26">
        <f t="shared" ref="H57:H62" si="10">G57/F57*100</f>
        <v>-12.727272727272732</v>
      </c>
    </row>
    <row r="58" spans="1:8">
      <c r="A58" s="20" t="s">
        <v>10</v>
      </c>
      <c r="B58" s="5">
        <f>SUM(B59:B61)</f>
        <v>87.5</v>
      </c>
      <c r="C58" s="5">
        <f>SUM(C59:C61)</f>
        <v>68.3</v>
      </c>
      <c r="D58" s="6">
        <f t="shared" si="6"/>
        <v>-19.200000000000003</v>
      </c>
      <c r="E58" s="8">
        <f>D58/B58*100</f>
        <v>-21.942857142857147</v>
      </c>
      <c r="F58" s="5">
        <f>SUM(F59:F61)</f>
        <v>223.8</v>
      </c>
      <c r="G58" s="8">
        <f t="shared" si="8"/>
        <v>-155.5</v>
      </c>
      <c r="H58" s="26">
        <f t="shared" si="10"/>
        <v>-69.481680071492406</v>
      </c>
    </row>
    <row r="59" spans="1:8">
      <c r="A59" s="21" t="s">
        <v>53</v>
      </c>
      <c r="B59" s="6">
        <v>30.9</v>
      </c>
      <c r="C59" s="6">
        <v>18</v>
      </c>
      <c r="D59" s="6">
        <f t="shared" ref="D59:D64" si="11">C59-B59</f>
        <v>-12.899999999999999</v>
      </c>
      <c r="E59" s="8">
        <f>D59/B59*100</f>
        <v>-41.747572815533978</v>
      </c>
      <c r="F59" s="6">
        <v>20.3</v>
      </c>
      <c r="G59" s="8">
        <f t="shared" si="8"/>
        <v>-2.3000000000000007</v>
      </c>
      <c r="H59" s="26">
        <f t="shared" si="10"/>
        <v>-11.330049261083747</v>
      </c>
    </row>
    <row r="60" spans="1:8">
      <c r="A60" s="21" t="s">
        <v>54</v>
      </c>
      <c r="B60" s="6">
        <v>5.9</v>
      </c>
      <c r="C60" s="6">
        <v>5.9</v>
      </c>
      <c r="D60" s="6">
        <f t="shared" si="11"/>
        <v>0</v>
      </c>
      <c r="E60" s="8">
        <f>D60/B60*100</f>
        <v>0</v>
      </c>
      <c r="F60" s="6">
        <v>4.7</v>
      </c>
      <c r="G60" s="8">
        <f t="shared" si="8"/>
        <v>1.2000000000000002</v>
      </c>
      <c r="H60" s="26">
        <f t="shared" si="10"/>
        <v>25.531914893617024</v>
      </c>
    </row>
    <row r="61" spans="1:8">
      <c r="A61" s="21" t="s">
        <v>55</v>
      </c>
      <c r="B61" s="6">
        <v>50.7</v>
      </c>
      <c r="C61" s="6">
        <v>44.4</v>
      </c>
      <c r="D61" s="6">
        <f t="shared" si="11"/>
        <v>-6.3000000000000043</v>
      </c>
      <c r="E61" s="8">
        <v>100</v>
      </c>
      <c r="F61" s="6">
        <v>198.8</v>
      </c>
      <c r="G61" s="8">
        <f t="shared" si="8"/>
        <v>-154.4</v>
      </c>
      <c r="H61" s="26">
        <f t="shared" si="10"/>
        <v>-77.665995975855125</v>
      </c>
    </row>
    <row r="62" spans="1:8">
      <c r="A62" s="23" t="s">
        <v>70</v>
      </c>
      <c r="B62" s="5">
        <v>1.3</v>
      </c>
      <c r="C62" s="5">
        <v>32.6</v>
      </c>
      <c r="D62" s="6">
        <f t="shared" si="11"/>
        <v>31.3</v>
      </c>
      <c r="E62" s="8">
        <f>D62/B62*100</f>
        <v>2407.6923076923076</v>
      </c>
      <c r="F62" s="5">
        <v>5.6</v>
      </c>
      <c r="G62" s="8">
        <f t="shared" si="8"/>
        <v>27</v>
      </c>
      <c r="H62" s="26">
        <f t="shared" si="10"/>
        <v>482.14285714285722</v>
      </c>
    </row>
    <row r="63" spans="1:8">
      <c r="A63" s="19"/>
      <c r="B63" s="5"/>
      <c r="C63" s="5"/>
      <c r="D63" s="6"/>
      <c r="E63" s="8"/>
      <c r="F63" s="6"/>
      <c r="G63" s="8"/>
      <c r="H63" s="26"/>
    </row>
    <row r="64" spans="1:8">
      <c r="A64" s="20" t="s">
        <v>11</v>
      </c>
      <c r="B64" s="9">
        <f>B10-B39</f>
        <v>11.000000000000909</v>
      </c>
      <c r="C64" s="5">
        <f>C10-C39</f>
        <v>47.999999999999091</v>
      </c>
      <c r="D64" s="5">
        <f t="shared" si="11"/>
        <v>36.999999999998181</v>
      </c>
      <c r="E64" s="7">
        <f>D64/B64*100</f>
        <v>336.36363636359204</v>
      </c>
      <c r="F64" s="5">
        <f>F10-F39</f>
        <v>62.300000000000182</v>
      </c>
      <c r="G64" s="7">
        <f>C64-F64</f>
        <v>-14.300000000001091</v>
      </c>
      <c r="H64" s="25">
        <f>G64/F64*100</f>
        <v>-22.953451043340369</v>
      </c>
    </row>
    <row r="65" spans="1:9">
      <c r="A65" s="21" t="s">
        <v>21</v>
      </c>
      <c r="B65" s="5"/>
      <c r="C65" s="5">
        <v>13.9</v>
      </c>
      <c r="D65" s="6"/>
      <c r="E65" s="7"/>
      <c r="F65" s="5">
        <v>8</v>
      </c>
      <c r="G65" s="7"/>
      <c r="H65" s="25"/>
    </row>
    <row r="66" spans="1:9" ht="25.5">
      <c r="A66" s="21" t="s">
        <v>20</v>
      </c>
      <c r="B66" s="5">
        <v>6.8</v>
      </c>
      <c r="C66" s="6">
        <v>1.7</v>
      </c>
      <c r="D66" s="6"/>
      <c r="E66" s="7"/>
      <c r="F66" s="6">
        <v>2</v>
      </c>
      <c r="G66" s="7"/>
      <c r="H66" s="25"/>
    </row>
    <row r="67" spans="1:9">
      <c r="A67" s="19" t="s">
        <v>23</v>
      </c>
      <c r="B67" s="5"/>
      <c r="C67" s="6">
        <v>30.8</v>
      </c>
      <c r="D67" s="6"/>
      <c r="E67" s="7"/>
      <c r="F67" s="5">
        <v>52.2</v>
      </c>
      <c r="G67" s="7"/>
      <c r="H67" s="25"/>
    </row>
    <row r="68" spans="1:9" ht="13.5" thickBot="1">
      <c r="A68" s="28" t="s">
        <v>57</v>
      </c>
      <c r="B68" s="29">
        <f>B64-B65-B66-B67</f>
        <v>4.2000000000009097</v>
      </c>
      <c r="C68" s="29">
        <f>C64-C65-C66-C67</f>
        <v>1.5999999999990884</v>
      </c>
      <c r="D68" s="30"/>
      <c r="E68" s="31"/>
      <c r="F68" s="29">
        <f>F64-F65-F66-F67</f>
        <v>0.10000000000017906</v>
      </c>
      <c r="G68" s="31"/>
      <c r="H68" s="32"/>
    </row>
    <row r="71" spans="1:9" ht="18.75">
      <c r="A71" s="2" t="s">
        <v>63</v>
      </c>
      <c r="B71" s="2"/>
      <c r="C71" s="2"/>
      <c r="D71" s="2"/>
      <c r="E71" s="2"/>
      <c r="F71" s="4" t="s">
        <v>65</v>
      </c>
      <c r="G71" s="4"/>
      <c r="H71" s="4"/>
      <c r="I71" s="3"/>
    </row>
    <row r="72" spans="1:9" ht="18.75">
      <c r="A72" s="2"/>
      <c r="B72" s="2"/>
      <c r="C72" s="2"/>
      <c r="D72" s="2"/>
      <c r="E72" s="2"/>
      <c r="F72" s="4"/>
      <c r="G72" s="4"/>
      <c r="H72" s="4"/>
      <c r="I72" s="3"/>
    </row>
    <row r="73" spans="1:9" ht="18.75">
      <c r="A73" s="2" t="s">
        <v>62</v>
      </c>
      <c r="B73" s="2"/>
      <c r="C73" s="2"/>
      <c r="D73" s="2"/>
      <c r="E73" s="2"/>
      <c r="F73" s="4" t="s">
        <v>66</v>
      </c>
      <c r="G73" s="4"/>
      <c r="H73" s="4"/>
      <c r="I73" s="3"/>
    </row>
    <row r="74" spans="1:9" ht="18.75">
      <c r="A74" s="2"/>
      <c r="B74" s="2"/>
      <c r="C74" s="2"/>
      <c r="D74" s="2"/>
      <c r="E74" s="2"/>
      <c r="F74" s="4"/>
      <c r="G74" s="4"/>
      <c r="H74" s="4"/>
      <c r="I74" s="3"/>
    </row>
    <row r="75" spans="1:9" ht="18.75">
      <c r="A75" s="2" t="s">
        <v>24</v>
      </c>
      <c r="B75" s="2"/>
      <c r="C75" s="2"/>
      <c r="D75" s="2"/>
      <c r="E75" s="2"/>
      <c r="F75" s="4" t="s">
        <v>64</v>
      </c>
      <c r="G75" s="4"/>
      <c r="H75" s="4"/>
      <c r="I75" s="3"/>
    </row>
  </sheetData>
  <mergeCells count="10">
    <mergeCell ref="A6:A9"/>
    <mergeCell ref="B6:B9"/>
    <mergeCell ref="C6:C9"/>
    <mergeCell ref="D6:E7"/>
    <mergeCell ref="F6:F9"/>
    <mergeCell ref="G6:H7"/>
    <mergeCell ref="D8:D9"/>
    <mergeCell ref="E8:E9"/>
    <mergeCell ref="G8:G9"/>
    <mergeCell ref="H8:H9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2022-04-22T05:44:37Z</cp:lastPrinted>
  <dcterms:created xsi:type="dcterms:W3CDTF">2017-08-07T11:41:32Z</dcterms:created>
  <dcterms:modified xsi:type="dcterms:W3CDTF">2022-04-25T04:59:00Z</dcterms:modified>
</cp:coreProperties>
</file>