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 defaultThemeVersion="124226"/>
  <bookViews>
    <workbookView xWindow="480" yWindow="45" windowWidth="15195" windowHeight="9720" activeTab="1"/>
  </bookViews>
  <sheets>
    <sheet name="Друк" sheetId="1" r:id="rId1"/>
    <sheet name="Виконання 2021" sheetId="5" r:id="rId2"/>
    <sheet name="Лист1" sheetId="6" r:id="rId3"/>
  </sheets>
  <calcPr calcId="162913"/>
</workbook>
</file>

<file path=xl/calcChain.xml><?xml version="1.0" encoding="utf-8"?>
<calcChain xmlns="http://schemas.openxmlformats.org/spreadsheetml/2006/main">
  <c r="G75" i="5"/>
  <c r="H75"/>
  <c r="G76"/>
  <c r="H76"/>
  <c r="G94"/>
  <c r="H94"/>
  <c r="G98"/>
  <c r="H98"/>
  <c r="I32"/>
  <c r="D32"/>
  <c r="D74"/>
  <c r="D26"/>
  <c r="G73"/>
  <c r="H73"/>
  <c r="D90"/>
  <c r="D95"/>
  <c r="J11"/>
  <c r="K11"/>
  <c r="J39"/>
  <c r="K39"/>
  <c r="G14"/>
  <c r="H14"/>
  <c r="F26"/>
  <c r="G26"/>
  <c r="H26"/>
  <c r="G78"/>
  <c r="H78"/>
  <c r="G41"/>
  <c r="H41"/>
  <c r="J41"/>
  <c r="K41"/>
  <c r="I95"/>
  <c r="F69"/>
  <c r="G69"/>
  <c r="H69"/>
  <c r="J73"/>
  <c r="K73"/>
  <c r="J72"/>
  <c r="K72"/>
  <c r="G72"/>
  <c r="H72"/>
  <c r="I56"/>
  <c r="I23"/>
  <c r="I19"/>
  <c r="D50"/>
  <c r="G54"/>
  <c r="H54"/>
  <c r="G17"/>
  <c r="H17"/>
  <c r="D13"/>
  <c r="D84"/>
  <c r="I37"/>
  <c r="D19"/>
  <c r="I74"/>
  <c r="I69"/>
  <c r="J69"/>
  <c r="K69"/>
  <c r="I63"/>
  <c r="I60"/>
  <c r="I50"/>
  <c r="J54"/>
  <c r="K54"/>
  <c r="I26"/>
  <c r="J17"/>
  <c r="K17"/>
  <c r="G66"/>
  <c r="H66"/>
  <c r="G29"/>
  <c r="H29"/>
  <c r="G58"/>
  <c r="H58"/>
  <c r="J57"/>
  <c r="K57"/>
  <c r="J98"/>
  <c r="G97"/>
  <c r="G96"/>
  <c r="H96"/>
  <c r="F95"/>
  <c r="G95"/>
  <c r="H95"/>
  <c r="J96"/>
  <c r="K96"/>
  <c r="J94"/>
  <c r="K94"/>
  <c r="J93"/>
  <c r="K93"/>
  <c r="J92"/>
  <c r="K92"/>
  <c r="J91"/>
  <c r="I90"/>
  <c r="F90"/>
  <c r="G90"/>
  <c r="H90"/>
  <c r="G93"/>
  <c r="G92"/>
  <c r="H92"/>
  <c r="G91"/>
  <c r="D23"/>
  <c r="D37"/>
  <c r="D56"/>
  <c r="D55"/>
  <c r="D60"/>
  <c r="D63"/>
  <c r="D69"/>
  <c r="F19"/>
  <c r="J19"/>
  <c r="K19"/>
  <c r="F23"/>
  <c r="G23"/>
  <c r="H23"/>
  <c r="F32"/>
  <c r="G32"/>
  <c r="H32"/>
  <c r="F37"/>
  <c r="J37"/>
  <c r="K37"/>
  <c r="F56"/>
  <c r="J56"/>
  <c r="K56"/>
  <c r="F60"/>
  <c r="F63"/>
  <c r="J63"/>
  <c r="K63"/>
  <c r="F74"/>
  <c r="J74"/>
  <c r="K74"/>
  <c r="F13"/>
  <c r="G13"/>
  <c r="H13"/>
  <c r="F50"/>
  <c r="J50"/>
  <c r="K50"/>
  <c r="G77"/>
  <c r="H77"/>
  <c r="G71"/>
  <c r="H71"/>
  <c r="J70"/>
  <c r="K70"/>
  <c r="G70"/>
  <c r="H70"/>
  <c r="G68"/>
  <c r="H68"/>
  <c r="G67"/>
  <c r="H67"/>
  <c r="G65"/>
  <c r="H65"/>
  <c r="G64"/>
  <c r="H64"/>
  <c r="G62"/>
  <c r="H62"/>
  <c r="G61"/>
  <c r="H61"/>
  <c r="G59"/>
  <c r="H59"/>
  <c r="G57"/>
  <c r="H57"/>
  <c r="G53"/>
  <c r="H53"/>
  <c r="G52"/>
  <c r="H52"/>
  <c r="G51"/>
  <c r="H51"/>
  <c r="G49"/>
  <c r="H49"/>
  <c r="G48"/>
  <c r="H48"/>
  <c r="G47"/>
  <c r="H47"/>
  <c r="D46"/>
  <c r="F46"/>
  <c r="G46"/>
  <c r="H46"/>
  <c r="J40"/>
  <c r="K40"/>
  <c r="J38"/>
  <c r="K38"/>
  <c r="J36"/>
  <c r="K36"/>
  <c r="J35"/>
  <c r="K35"/>
  <c r="J34"/>
  <c r="K34"/>
  <c r="J33"/>
  <c r="K33"/>
  <c r="G40"/>
  <c r="H40"/>
  <c r="G39"/>
  <c r="H39"/>
  <c r="G38"/>
  <c r="H38"/>
  <c r="G36"/>
  <c r="H36"/>
  <c r="G35"/>
  <c r="H35"/>
  <c r="G34"/>
  <c r="H34"/>
  <c r="G33"/>
  <c r="H33"/>
  <c r="G31"/>
  <c r="H31"/>
  <c r="G30"/>
  <c r="H30"/>
  <c r="G28"/>
  <c r="H28"/>
  <c r="G27"/>
  <c r="H27"/>
  <c r="G25"/>
  <c r="H25"/>
  <c r="G24"/>
  <c r="H24"/>
  <c r="G22"/>
  <c r="H22"/>
  <c r="G21"/>
  <c r="H21"/>
  <c r="G20"/>
  <c r="H20"/>
  <c r="G16"/>
  <c r="H16"/>
  <c r="G15"/>
  <c r="H15"/>
  <c r="G12"/>
  <c r="H12"/>
  <c r="G11"/>
  <c r="H11"/>
  <c r="G10"/>
  <c r="H10"/>
  <c r="D9"/>
  <c r="F9"/>
  <c r="I13"/>
  <c r="I84"/>
  <c r="I9"/>
  <c r="J79"/>
  <c r="H79"/>
  <c r="J78"/>
  <c r="K78"/>
  <c r="J77"/>
  <c r="K77"/>
  <c r="J76"/>
  <c r="K76"/>
  <c r="J75"/>
  <c r="K75"/>
  <c r="J71"/>
  <c r="K71"/>
  <c r="I46"/>
  <c r="J46"/>
  <c r="K46"/>
  <c r="E92"/>
  <c r="E86"/>
  <c r="H88"/>
  <c r="E97"/>
  <c r="E101"/>
  <c r="K105"/>
  <c r="J97"/>
  <c r="K97"/>
  <c r="K104"/>
  <c r="E55"/>
  <c r="E69"/>
  <c r="J68"/>
  <c r="K68"/>
  <c r="J67"/>
  <c r="K67"/>
  <c r="J66"/>
  <c r="K66"/>
  <c r="J65"/>
  <c r="K65"/>
  <c r="J64"/>
  <c r="K64"/>
  <c r="J62"/>
  <c r="K62"/>
  <c r="J61"/>
  <c r="K61"/>
  <c r="J59"/>
  <c r="K59"/>
  <c r="J58"/>
  <c r="K58"/>
  <c r="J53"/>
  <c r="K53"/>
  <c r="J52"/>
  <c r="K52"/>
  <c r="J51"/>
  <c r="K51"/>
  <c r="J49"/>
  <c r="K49"/>
  <c r="J48"/>
  <c r="K48"/>
  <c r="J47"/>
  <c r="K47"/>
  <c r="E19"/>
  <c r="E18"/>
  <c r="J21"/>
  <c r="K21"/>
  <c r="J22"/>
  <c r="K22"/>
  <c r="J24"/>
  <c r="K24"/>
  <c r="J25"/>
  <c r="K25"/>
  <c r="J27"/>
  <c r="K27"/>
  <c r="J28"/>
  <c r="K28"/>
  <c r="J29"/>
  <c r="K29"/>
  <c r="J30"/>
  <c r="K30"/>
  <c r="J31"/>
  <c r="K31"/>
  <c r="J10"/>
  <c r="K10"/>
  <c r="J12"/>
  <c r="K12"/>
  <c r="J14"/>
  <c r="K14"/>
  <c r="J15"/>
  <c r="K15"/>
  <c r="J16"/>
  <c r="K16"/>
  <c r="J20"/>
  <c r="K20"/>
  <c r="G19"/>
  <c r="H19"/>
  <c r="J60"/>
  <c r="K60"/>
  <c r="G56"/>
  <c r="H56"/>
  <c r="D18"/>
  <c r="I55"/>
  <c r="I80"/>
  <c r="I18"/>
  <c r="I42"/>
  <c r="I85"/>
  <c r="I101"/>
  <c r="J9"/>
  <c r="K9"/>
  <c r="G37"/>
  <c r="H37"/>
  <c r="G9"/>
  <c r="H9"/>
  <c r="G60"/>
  <c r="H60"/>
  <c r="G74"/>
  <c r="H74"/>
  <c r="J26"/>
  <c r="K26"/>
  <c r="J23"/>
  <c r="K23"/>
  <c r="J95"/>
  <c r="K95"/>
  <c r="J90"/>
  <c r="K90"/>
  <c r="F55"/>
  <c r="J55"/>
  <c r="K55"/>
  <c r="G63"/>
  <c r="H63"/>
  <c r="J32"/>
  <c r="K32"/>
  <c r="I100"/>
  <c r="I102"/>
  <c r="I86"/>
  <c r="D100"/>
  <c r="D86"/>
  <c r="D80"/>
  <c r="G55"/>
  <c r="H55"/>
  <c r="D85"/>
  <c r="D101"/>
  <c r="J13"/>
  <c r="K13"/>
  <c r="D42"/>
  <c r="F80"/>
  <c r="F18"/>
  <c r="F84"/>
  <c r="G50"/>
  <c r="H50"/>
  <c r="J18"/>
  <c r="K18"/>
  <c r="G18"/>
  <c r="H18"/>
  <c r="F85"/>
  <c r="D102"/>
  <c r="F42"/>
  <c r="J80"/>
  <c r="K80"/>
  <c r="G80"/>
  <c r="H80"/>
  <c r="J84"/>
  <c r="K84"/>
  <c r="F100"/>
  <c r="G84"/>
  <c r="H84"/>
  <c r="F86"/>
  <c r="J86"/>
  <c r="K86"/>
  <c r="G86"/>
  <c r="H86"/>
  <c r="F101"/>
  <c r="G85"/>
  <c r="H85"/>
  <c r="J85"/>
  <c r="K85"/>
  <c r="J100"/>
  <c r="K100"/>
  <c r="G100"/>
  <c r="H100"/>
  <c r="F102"/>
  <c r="J42"/>
  <c r="K42"/>
  <c r="G42"/>
  <c r="H42"/>
  <c r="J102"/>
  <c r="G102"/>
  <c r="H102"/>
  <c r="G101"/>
  <c r="H101"/>
  <c r="J101"/>
  <c r="K101"/>
  <c r="J106"/>
  <c r="K106"/>
  <c r="K102"/>
</calcChain>
</file>

<file path=xl/sharedStrings.xml><?xml version="1.0" encoding="utf-8"?>
<sst xmlns="http://schemas.openxmlformats.org/spreadsheetml/2006/main" count="203" uniqueCount="93">
  <si>
    <t>№ п\п</t>
  </si>
  <si>
    <t>Найменування</t>
  </si>
  <si>
    <t>одиниця виміру</t>
  </si>
  <si>
    <t>Водопостачання</t>
  </si>
  <si>
    <t>населення</t>
  </si>
  <si>
    <t>інші споживачі</t>
  </si>
  <si>
    <t>бюджетні установи</t>
  </si>
  <si>
    <t>1.</t>
  </si>
  <si>
    <t>2.</t>
  </si>
  <si>
    <t>3.</t>
  </si>
  <si>
    <t>інші доходи</t>
  </si>
  <si>
    <t>Розхід</t>
  </si>
  <si>
    <t>Прямі матеріальні витрати</t>
  </si>
  <si>
    <t>матеріали</t>
  </si>
  <si>
    <t>паливо</t>
  </si>
  <si>
    <t>електроенергія</t>
  </si>
  <si>
    <t>відрахування на соцзаходи</t>
  </si>
  <si>
    <t>амортизація</t>
  </si>
  <si>
    <t>тис. грн</t>
  </si>
  <si>
    <t>Загальновиробничі витрати</t>
  </si>
  <si>
    <t>Витрати на збут</t>
  </si>
  <si>
    <t>Водовідведення</t>
  </si>
  <si>
    <t>Фінансовий результат</t>
  </si>
  <si>
    <t>Дохід</t>
  </si>
  <si>
    <t>Начальник управління</t>
  </si>
  <si>
    <t>Відхилення</t>
  </si>
  <si>
    <t>в сумі</t>
  </si>
  <si>
    <t>у %</t>
  </si>
  <si>
    <t>відхилення до попереднього року</t>
  </si>
  <si>
    <t>тис. грн.</t>
  </si>
  <si>
    <t>план 2012р</t>
  </si>
  <si>
    <t>Витрати всього т.грн.</t>
  </si>
  <si>
    <t>Реалізація води т.куб.м.</t>
  </si>
  <si>
    <t xml:space="preserve">       -матеріали</t>
  </si>
  <si>
    <t xml:space="preserve">    -електроенергія</t>
  </si>
  <si>
    <t>Прямі витр. на оплату праці</t>
  </si>
  <si>
    <t>Інші прямі витрати:</t>
  </si>
  <si>
    <t>витрати на оплату праці</t>
  </si>
  <si>
    <t xml:space="preserve"> амортизація</t>
  </si>
  <si>
    <t>інші витрати загальнвироб.</t>
  </si>
  <si>
    <t>Адмінвитрати</t>
  </si>
  <si>
    <t xml:space="preserve">    витрати на оплату праці</t>
  </si>
  <si>
    <t>відрахув. на соцзаходи</t>
  </si>
  <si>
    <t>інші адмінвитрати</t>
  </si>
  <si>
    <t>відрах.в єдиний внесок</t>
  </si>
  <si>
    <t xml:space="preserve"> витрати на оплату праці</t>
  </si>
  <si>
    <t>інші витрати на збут</t>
  </si>
  <si>
    <t>Інші витрати</t>
  </si>
  <si>
    <t>збиток -</t>
  </si>
  <si>
    <t>Доходи всього без ПДВ</t>
  </si>
  <si>
    <t xml:space="preserve"> Прямі матеріальні витрати</t>
  </si>
  <si>
    <t>відрахув. в єдиний внесок</t>
  </si>
  <si>
    <t>збиток-</t>
  </si>
  <si>
    <t>Всього по основній діяльності</t>
  </si>
  <si>
    <t>Інші доходи</t>
  </si>
  <si>
    <t xml:space="preserve"> доходи від обсл.ВБМ</t>
  </si>
  <si>
    <t>платні послуги ВБМ</t>
  </si>
  <si>
    <t>інші доходи з бюджету</t>
  </si>
  <si>
    <t xml:space="preserve"> Інші витрати всього</t>
  </si>
  <si>
    <t xml:space="preserve"> інші витрати з бюдж.коштів</t>
  </si>
  <si>
    <t xml:space="preserve"> Всього по підприємству</t>
  </si>
  <si>
    <t>дохід</t>
  </si>
  <si>
    <t>розхід</t>
  </si>
  <si>
    <t>чистий прибуток+</t>
  </si>
  <si>
    <t>інші витрати</t>
  </si>
  <si>
    <t>Головний бухгалтер</t>
  </si>
  <si>
    <t>Головний економіст</t>
  </si>
  <si>
    <t>О.Я.Миргородська</t>
  </si>
  <si>
    <t xml:space="preserve"> збиток  -</t>
  </si>
  <si>
    <t xml:space="preserve">платні послуги </t>
  </si>
  <si>
    <t>Податок на прибуток 18%</t>
  </si>
  <si>
    <t>Аналіз</t>
  </si>
  <si>
    <t xml:space="preserve">  </t>
  </si>
  <si>
    <t>Доходи без ПДВ всього: тис. грн.</t>
  </si>
  <si>
    <t>відрах. в єдиний внесок</t>
  </si>
  <si>
    <t>інші загальн. вир. витрати</t>
  </si>
  <si>
    <t xml:space="preserve">        збиток-</t>
  </si>
  <si>
    <t xml:space="preserve"> </t>
  </si>
  <si>
    <t>С.І.Луцюк</t>
  </si>
  <si>
    <t>Пропуск стоків тис. куб.м.</t>
  </si>
  <si>
    <t>О.В . Тарнавська</t>
  </si>
  <si>
    <r>
      <t>тис. м</t>
    </r>
    <r>
      <rPr>
        <vertAlign val="superscript"/>
        <sz val="8"/>
        <rFont val="Arial Cyr"/>
        <charset val="204"/>
      </rPr>
      <t>3</t>
    </r>
  </si>
  <si>
    <t>прибуток+ ,- збиток</t>
  </si>
  <si>
    <t>прибуток+ , - збиток</t>
  </si>
  <si>
    <t>прибуток+, -збиток</t>
  </si>
  <si>
    <t>притбуток+ ,- збиток</t>
  </si>
  <si>
    <t>виконання фінансового плану за   2021р.</t>
  </si>
  <si>
    <t xml:space="preserve"> план на 2021р.</t>
  </si>
  <si>
    <t>Факт за  2021 рік</t>
  </si>
  <si>
    <t>Показники за 2020р,</t>
  </si>
  <si>
    <t>інші доходи( різниця в тарифах)</t>
  </si>
  <si>
    <t>інші доходи (різниця в тарифах)</t>
  </si>
  <si>
    <t>управління водопровідно-каналізаційного господарства м.Володимира-Волинського</t>
  </si>
</sst>
</file>

<file path=xl/styles.xml><?xml version="1.0" encoding="utf-8"?>
<styleSheet xmlns="http://schemas.openxmlformats.org/spreadsheetml/2006/main">
  <numFmts count="8">
    <numFmt numFmtId="188" formatCode="#,##0.00_ ;[Red]\-#,##0.00\ "/>
    <numFmt numFmtId="190" formatCode="\+#,##0.00_р_.;[Red]\-#,##0.00_р_."/>
    <numFmt numFmtId="192" formatCode="\+#,##0.00%_.;[Red]\-#,##0.00%_."/>
    <numFmt numFmtId="193" formatCode="\+#,##0.0%_.;[Red]\-#,##0.0%_."/>
    <numFmt numFmtId="195" formatCode="#,##0.0"/>
    <numFmt numFmtId="196" formatCode="\+#,##0.0_р_.;[Red]\-#,##0.0_р_."/>
    <numFmt numFmtId="198" formatCode="#,##0.0_ ;[Red]\-#,##0.0\ "/>
    <numFmt numFmtId="199" formatCode="0.0"/>
  </numFmts>
  <fonts count="11">
    <font>
      <sz val="10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i/>
      <sz val="11"/>
      <name val="Arial Cyr"/>
      <charset val="204"/>
    </font>
    <font>
      <b/>
      <i/>
      <sz val="8"/>
      <name val="Arial Cyr"/>
      <charset val="204"/>
    </font>
    <font>
      <b/>
      <i/>
      <sz val="11"/>
      <name val="Book Antiqua"/>
      <family val="1"/>
      <charset val="204"/>
    </font>
    <font>
      <sz val="9"/>
      <name val="Arial Cyr"/>
      <charset val="204"/>
    </font>
    <font>
      <b/>
      <i/>
      <sz val="7"/>
      <name val="Arial Cyr"/>
      <charset val="204"/>
    </font>
    <font>
      <b/>
      <sz val="8"/>
      <name val="Arial Cyr"/>
      <charset val="204"/>
    </font>
    <font>
      <vertAlign val="superscript"/>
      <sz val="8"/>
      <name val="Arial Cyr"/>
      <charset val="204"/>
    </font>
    <font>
      <sz val="8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188" fontId="0" fillId="0" borderId="0" xfId="0" applyNumberFormat="1"/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/>
    <xf numFmtId="0" fontId="8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195" fontId="1" fillId="0" borderId="2" xfId="0" applyNumberFormat="1" applyFont="1" applyBorder="1"/>
    <xf numFmtId="3" fontId="1" fillId="0" borderId="2" xfId="0" applyNumberFormat="1" applyFont="1" applyBorder="1"/>
    <xf numFmtId="196" fontId="1" fillId="0" borderId="2" xfId="0" applyNumberFormat="1" applyFont="1" applyBorder="1" applyAlignment="1">
      <alignment horizontal="right"/>
    </xf>
    <xf numFmtId="193" fontId="1" fillId="0" borderId="2" xfId="0" applyNumberFormat="1" applyFont="1" applyBorder="1"/>
    <xf numFmtId="196" fontId="1" fillId="0" borderId="2" xfId="0" applyNumberFormat="1" applyFont="1" applyBorder="1"/>
    <xf numFmtId="0" fontId="1" fillId="0" borderId="2" xfId="0" applyFont="1" applyBorder="1" applyAlignment="1">
      <alignment horizontal="left" indent="2"/>
    </xf>
    <xf numFmtId="190" fontId="1" fillId="0" borderId="2" xfId="0" applyNumberFormat="1" applyFont="1" applyBorder="1"/>
    <xf numFmtId="188" fontId="1" fillId="0" borderId="2" xfId="0" applyNumberFormat="1" applyFont="1" applyBorder="1"/>
    <xf numFmtId="190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198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 indent="1"/>
    </xf>
    <xf numFmtId="0" fontId="1" fillId="0" borderId="3" xfId="0" applyFont="1" applyFill="1" applyBorder="1"/>
    <xf numFmtId="0" fontId="8" fillId="0" borderId="2" xfId="0" applyFont="1" applyBorder="1" applyAlignment="1">
      <alignment horizontal="left" indent="2"/>
    </xf>
    <xf numFmtId="0" fontId="1" fillId="0" borderId="2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left" indent="6"/>
    </xf>
    <xf numFmtId="0" fontId="4" fillId="2" borderId="1" xfId="0" applyFont="1" applyFill="1" applyBorder="1" applyAlignment="1">
      <alignment horizontal="left" indent="6"/>
    </xf>
    <xf numFmtId="0" fontId="4" fillId="2" borderId="5" xfId="0" applyFont="1" applyFill="1" applyBorder="1" applyAlignment="1">
      <alignment horizontal="left" indent="6"/>
    </xf>
    <xf numFmtId="0" fontId="1" fillId="0" borderId="2" xfId="0" applyFont="1" applyFill="1" applyBorder="1" applyAlignment="1">
      <alignment horizontal="left" indent="2"/>
    </xf>
    <xf numFmtId="199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188" fontId="1" fillId="0" borderId="7" xfId="0" applyNumberFormat="1" applyFont="1" applyBorder="1"/>
    <xf numFmtId="198" fontId="1" fillId="0" borderId="7" xfId="0" applyNumberFormat="1" applyFont="1" applyBorder="1"/>
    <xf numFmtId="190" fontId="1" fillId="0" borderId="7" xfId="0" applyNumberFormat="1" applyFont="1" applyBorder="1"/>
    <xf numFmtId="193" fontId="1" fillId="0" borderId="7" xfId="0" applyNumberFormat="1" applyFont="1" applyBorder="1"/>
    <xf numFmtId="193" fontId="1" fillId="0" borderId="8" xfId="0" applyNumberFormat="1" applyFont="1" applyBorder="1"/>
    <xf numFmtId="0" fontId="1" fillId="0" borderId="0" xfId="0" applyFont="1"/>
    <xf numFmtId="0" fontId="8" fillId="0" borderId="2" xfId="0" applyFont="1" applyBorder="1" applyAlignment="1">
      <alignment horizontal="left" indent="1"/>
    </xf>
    <xf numFmtId="4" fontId="1" fillId="0" borderId="7" xfId="0" applyNumberFormat="1" applyFont="1" applyBorder="1"/>
    <xf numFmtId="188" fontId="1" fillId="0" borderId="8" xfId="0" applyNumberFormat="1" applyFont="1" applyBorder="1"/>
    <xf numFmtId="190" fontId="1" fillId="0" borderId="9" xfId="0" applyNumberFormat="1" applyFont="1" applyBorder="1"/>
    <xf numFmtId="193" fontId="1" fillId="0" borderId="9" xfId="0" applyNumberFormat="1" applyFont="1" applyBorder="1"/>
    <xf numFmtId="0" fontId="4" fillId="2" borderId="10" xfId="0" applyFont="1" applyFill="1" applyBorder="1" applyAlignment="1">
      <alignment horizontal="left" indent="6"/>
    </xf>
    <xf numFmtId="0" fontId="4" fillId="2" borderId="5" xfId="0" applyFont="1" applyFill="1" applyBorder="1" applyAlignment="1">
      <alignment horizontal="right" indent="6"/>
    </xf>
    <xf numFmtId="190" fontId="1" fillId="0" borderId="2" xfId="0" applyNumberFormat="1" applyFont="1" applyBorder="1" applyAlignment="1"/>
    <xf numFmtId="193" fontId="1" fillId="0" borderId="2" xfId="0" applyNumberFormat="1" applyFont="1" applyBorder="1" applyAlignment="1">
      <alignment horizontal="right"/>
    </xf>
    <xf numFmtId="0" fontId="1" fillId="0" borderId="2" xfId="0" applyFont="1" applyFill="1" applyBorder="1"/>
    <xf numFmtId="0" fontId="1" fillId="0" borderId="2" xfId="0" applyFont="1" applyBorder="1" applyAlignment="1"/>
    <xf numFmtId="199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/>
    <xf numFmtId="195" fontId="1" fillId="0" borderId="2" xfId="0" applyNumberFormat="1" applyFont="1" applyBorder="1" applyAlignment="1"/>
    <xf numFmtId="199" fontId="1" fillId="0" borderId="2" xfId="0" applyNumberFormat="1" applyFont="1" applyFill="1" applyBorder="1" applyAlignment="1"/>
    <xf numFmtId="195" fontId="1" fillId="0" borderId="2" xfId="0" applyNumberFormat="1" applyFont="1" applyBorder="1" applyAlignment="1">
      <alignment horizontal="right" indent="2"/>
    </xf>
    <xf numFmtId="0" fontId="8" fillId="0" borderId="0" xfId="0" applyFont="1" applyAlignment="1">
      <alignment horizontal="left" indent="2"/>
    </xf>
    <xf numFmtId="199" fontId="1" fillId="0" borderId="2" xfId="0" applyNumberFormat="1" applyFont="1" applyBorder="1" applyAlignment="1"/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horizontal="right"/>
    </xf>
    <xf numFmtId="2" fontId="1" fillId="0" borderId="2" xfId="0" applyNumberFormat="1" applyFont="1" applyBorder="1" applyAlignment="1"/>
    <xf numFmtId="195" fontId="8" fillId="0" borderId="2" xfId="0" applyNumberFormat="1" applyFont="1" applyBorder="1"/>
    <xf numFmtId="195" fontId="1" fillId="0" borderId="7" xfId="0" applyNumberFormat="1" applyFont="1" applyBorder="1"/>
    <xf numFmtId="0" fontId="1" fillId="0" borderId="9" xfId="0" applyFont="1" applyBorder="1"/>
    <xf numFmtId="0" fontId="1" fillId="0" borderId="2" xfId="0" applyFont="1" applyBorder="1" applyAlignment="1">
      <alignment horizontal="right" indent="2"/>
    </xf>
    <xf numFmtId="0" fontId="1" fillId="0" borderId="2" xfId="0" applyFont="1" applyFill="1" applyBorder="1" applyAlignment="1">
      <alignment horizontal="right"/>
    </xf>
    <xf numFmtId="199" fontId="1" fillId="0" borderId="2" xfId="0" applyNumberFormat="1" applyFont="1" applyFill="1" applyBorder="1" applyAlignment="1">
      <alignment horizontal="right"/>
    </xf>
    <xf numFmtId="192" fontId="1" fillId="0" borderId="2" xfId="0" applyNumberFormat="1" applyFont="1" applyBorder="1"/>
    <xf numFmtId="4" fontId="10" fillId="0" borderId="2" xfId="0" applyNumberFormat="1" applyFont="1" applyBorder="1"/>
    <xf numFmtId="0" fontId="10" fillId="0" borderId="2" xfId="0" applyFont="1" applyBorder="1"/>
    <xf numFmtId="195" fontId="10" fillId="0" borderId="2" xfId="0" applyNumberFormat="1" applyFont="1" applyBorder="1"/>
    <xf numFmtId="199" fontId="10" fillId="0" borderId="2" xfId="0" applyNumberFormat="1" applyFont="1" applyBorder="1"/>
    <xf numFmtId="0" fontId="4" fillId="2" borderId="4" xfId="0" applyFont="1" applyFill="1" applyBorder="1" applyAlignment="1">
      <alignment horizontal="left" indent="6"/>
    </xf>
    <xf numFmtId="0" fontId="4" fillId="2" borderId="1" xfId="0" applyFont="1" applyFill="1" applyBorder="1" applyAlignment="1">
      <alignment horizontal="left" indent="6"/>
    </xf>
    <xf numFmtId="0" fontId="4" fillId="2" borderId="5" xfId="0" applyFont="1" applyFill="1" applyBorder="1" applyAlignment="1">
      <alignment horizontal="left" indent="6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indent="6"/>
    </xf>
    <xf numFmtId="0" fontId="2" fillId="2" borderId="1" xfId="0" applyFont="1" applyFill="1" applyBorder="1" applyAlignment="1">
      <alignment horizontal="left" indent="6"/>
    </xf>
    <xf numFmtId="0" fontId="2" fillId="2" borderId="5" xfId="0" applyFont="1" applyFill="1" applyBorder="1" applyAlignment="1">
      <alignment horizontal="left" indent="6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7"/>
  <sheetViews>
    <sheetView topLeftCell="A4" workbookViewId="0">
      <selection sqref="A1:H77"/>
    </sheetView>
  </sheetViews>
  <sheetFormatPr defaultColWidth="0" defaultRowHeight="12.75" zeroHeight="1"/>
  <cols>
    <col min="1" max="1" width="7.140625" style="2" customWidth="1"/>
    <col min="2" max="2" width="30.85546875" customWidth="1"/>
    <col min="3" max="3" width="10.28515625" customWidth="1"/>
    <col min="4" max="4" width="10.5703125" customWidth="1"/>
    <col min="5" max="9" width="9.140625" customWidth="1"/>
  </cols>
  <sheetData>
    <row r="1" spans="1:2">
      <c r="A1" s="1"/>
      <c r="B1" s="1"/>
    </row>
    <row r="2" spans="1:2" ht="3.75" customHeight="1">
      <c r="A2"/>
    </row>
    <row r="3" spans="1:2">
      <c r="A3" s="1"/>
      <c r="B3" s="1"/>
    </row>
    <row r="4" spans="1:2">
      <c r="A4"/>
    </row>
    <row r="5" spans="1:2" ht="14.1" customHeight="1">
      <c r="A5"/>
    </row>
    <row r="6" spans="1:2" ht="14.1" customHeight="1">
      <c r="A6"/>
    </row>
    <row r="7" spans="1:2" ht="9" customHeight="1">
      <c r="A7"/>
    </row>
    <row r="8" spans="1:2" ht="14.1" customHeight="1">
      <c r="A8"/>
    </row>
    <row r="9" spans="1:2" ht="14.1" customHeight="1">
      <c r="A9"/>
    </row>
    <row r="10" spans="1:2" ht="14.1" customHeight="1">
      <c r="A10"/>
    </row>
    <row r="11" spans="1:2" ht="14.1" customHeight="1">
      <c r="A11"/>
    </row>
    <row r="12" spans="1:2" ht="14.1" customHeight="1">
      <c r="A12"/>
    </row>
    <row r="13" spans="1:2" ht="14.1" customHeight="1">
      <c r="A13"/>
    </row>
    <row r="14" spans="1:2" ht="14.1" customHeight="1">
      <c r="A14"/>
    </row>
    <row r="15" spans="1:2" ht="14.1" customHeight="1">
      <c r="A15"/>
    </row>
    <row r="16" spans="1:2" ht="14.1" customHeight="1">
      <c r="A16"/>
      <c r="B16" s="3"/>
    </row>
    <row r="17" spans="1:3" ht="14.1" customHeight="1">
      <c r="A17"/>
    </row>
    <row r="18" spans="1:3" ht="14.1" customHeight="1">
      <c r="A18"/>
    </row>
    <row r="19" spans="1:3" ht="14.1" customHeight="1">
      <c r="A19"/>
    </row>
    <row r="20" spans="1:3" ht="14.1" customHeight="1">
      <c r="A20"/>
    </row>
    <row r="21" spans="1:3" ht="14.1" customHeight="1">
      <c r="A21"/>
      <c r="B21" s="3"/>
      <c r="C21" s="3"/>
    </row>
    <row r="22" spans="1:3" ht="14.1" customHeight="1">
      <c r="A22"/>
      <c r="B22" s="3"/>
    </row>
    <row r="23" spans="1:3" ht="14.1" customHeight="1">
      <c r="A23"/>
    </row>
    <row r="24" spans="1:3" ht="14.1" customHeight="1">
      <c r="A24"/>
    </row>
    <row r="25" spans="1:3" ht="14.1" customHeight="1">
      <c r="A25"/>
    </row>
    <row r="26" spans="1:3" ht="14.1" customHeight="1">
      <c r="A26"/>
    </row>
    <row r="27" spans="1:3" ht="14.1" customHeight="1">
      <c r="A27"/>
    </row>
    <row r="28" spans="1:3" ht="14.1" customHeight="1">
      <c r="A28"/>
    </row>
    <row r="29" spans="1:3" ht="14.1" customHeight="1">
      <c r="A29"/>
    </row>
    <row r="30" spans="1:3" ht="14.1" customHeight="1">
      <c r="A30"/>
    </row>
    <row r="31" spans="1:3" ht="14.1" customHeight="1">
      <c r="A31"/>
    </row>
    <row r="32" spans="1:3" ht="14.1" customHeight="1">
      <c r="A32"/>
    </row>
    <row r="33" spans="1:2" ht="14.1" customHeight="1">
      <c r="A33"/>
    </row>
    <row r="34" spans="1:2" ht="14.1" customHeight="1">
      <c r="A34"/>
      <c r="B34" s="3"/>
    </row>
    <row r="35" spans="1:2" ht="14.1" customHeight="1">
      <c r="A35"/>
      <c r="B35" s="3"/>
    </row>
    <row r="36" spans="1:2" ht="9" customHeight="1">
      <c r="A36"/>
    </row>
    <row r="37" spans="1:2" ht="14.1" customHeight="1">
      <c r="A37"/>
    </row>
    <row r="38" spans="1:2" ht="14.1" customHeight="1">
      <c r="A38"/>
    </row>
    <row r="39" spans="1:2" ht="14.1" customHeight="1">
      <c r="A39"/>
    </row>
    <row r="40" spans="1:2" ht="14.1" customHeight="1">
      <c r="A40"/>
    </row>
    <row r="41" spans="1:2" ht="14.1" customHeight="1">
      <c r="A41"/>
    </row>
    <row r="42" spans="1:2" ht="14.1" customHeight="1">
      <c r="A42"/>
    </row>
    <row r="43" spans="1:2" ht="14.1" customHeight="1">
      <c r="A43"/>
    </row>
    <row r="44" spans="1:2" ht="14.1" customHeight="1">
      <c r="A44"/>
    </row>
    <row r="45" spans="1:2" ht="14.1" customHeight="1">
      <c r="A45"/>
    </row>
    <row r="46" spans="1:2" ht="14.1" customHeight="1">
      <c r="A46"/>
    </row>
    <row r="47" spans="1:2" ht="14.1" customHeight="1">
      <c r="A47"/>
    </row>
    <row r="48" spans="1:2" ht="14.1" customHeight="1">
      <c r="A48"/>
    </row>
    <row r="49" spans="1:1" ht="14.1" customHeight="1">
      <c r="A49"/>
    </row>
    <row r="50" spans="1:1" ht="14.1" customHeight="1">
      <c r="A50"/>
    </row>
    <row r="51" spans="1:1" ht="14.1" customHeight="1">
      <c r="A51"/>
    </row>
    <row r="52" spans="1:1" ht="14.1" customHeight="1">
      <c r="A52"/>
    </row>
    <row r="53" spans="1:1" ht="14.1" customHeight="1">
      <c r="A53"/>
    </row>
    <row r="54" spans="1:1" ht="14.1" customHeight="1">
      <c r="A54"/>
    </row>
    <row r="55" spans="1:1" ht="14.1" customHeight="1">
      <c r="A55"/>
    </row>
    <row r="56" spans="1:1" ht="14.1" customHeight="1">
      <c r="A56"/>
    </row>
    <row r="57" spans="1:1" ht="14.1" customHeight="1">
      <c r="A57"/>
    </row>
    <row r="58" spans="1:1" ht="14.1" customHeight="1">
      <c r="A58"/>
    </row>
    <row r="59" spans="1:1" ht="14.1" customHeight="1">
      <c r="A59"/>
    </row>
    <row r="60" spans="1:1" ht="14.1" customHeight="1">
      <c r="A60"/>
    </row>
    <row r="61" spans="1:1" ht="14.1" customHeight="1">
      <c r="A61"/>
    </row>
    <row r="62" spans="1:1" ht="14.1" customHeight="1">
      <c r="A62"/>
    </row>
    <row r="63" spans="1:1" ht="14.1" customHeight="1">
      <c r="A63"/>
    </row>
    <row r="64" spans="1:1" ht="14.1" customHeight="1">
      <c r="A64"/>
    </row>
    <row r="65" spans="1:1" ht="9" customHeight="1">
      <c r="A65"/>
    </row>
    <row r="66" spans="1:1" ht="14.1" customHeight="1">
      <c r="A66"/>
    </row>
    <row r="67" spans="1:1" ht="14.1" customHeight="1">
      <c r="A67"/>
    </row>
    <row r="68" spans="1:1" ht="14.1" customHeight="1">
      <c r="A68"/>
    </row>
    <row r="69" spans="1:1" ht="14.1" customHeight="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</sheetData>
  <sheetProtection selectLockedCells="1"/>
  <phoneticPr fontId="1" type="noConversion"/>
  <pageMargins left="0.59055118110236227" right="0.39370078740157483" top="0.59055118110236227" bottom="0.59055118110236227" header="0.51181102362204722" footer="0.51181102362204722"/>
  <pageSetup paperSize="9" scale="99" fitToHeight="13" orientation="portrait" horizontalDpi="120" verticalDpi="7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6"/>
  <sheetViews>
    <sheetView tabSelected="1" topLeftCell="A28" workbookViewId="0">
      <selection activeCell="I62" sqref="I62"/>
    </sheetView>
  </sheetViews>
  <sheetFormatPr defaultRowHeight="12" customHeight="1"/>
  <cols>
    <col min="1" max="1" width="3.28515625" style="2" customWidth="1"/>
    <col min="2" max="2" width="27.42578125" customWidth="1"/>
    <col min="3" max="3" width="0.28515625" hidden="1" customWidth="1"/>
    <col min="4" max="4" width="10.140625" customWidth="1"/>
    <col min="5" max="5" width="0.140625" hidden="1" customWidth="1"/>
    <col min="6" max="7" width="10.140625" customWidth="1"/>
    <col min="8" max="8" width="7.28515625" customWidth="1"/>
    <col min="9" max="9" width="7.7109375" customWidth="1"/>
    <col min="10" max="10" width="9.7109375" customWidth="1"/>
    <col min="11" max="11" width="10.7109375" customWidth="1"/>
  </cols>
  <sheetData>
    <row r="1" spans="1:12" ht="15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2" ht="20.25" customHeight="1">
      <c r="A2" s="101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2" ht="16.5" customHeight="1">
      <c r="A3" s="102" t="s">
        <v>92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2" ht="8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2" ht="24" customHeight="1">
      <c r="A5" s="94" t="s">
        <v>0</v>
      </c>
      <c r="B5" s="96" t="s">
        <v>1</v>
      </c>
      <c r="C5" s="85" t="s">
        <v>2</v>
      </c>
      <c r="D5" s="97" t="s">
        <v>87</v>
      </c>
      <c r="E5" s="99" t="s">
        <v>30</v>
      </c>
      <c r="F5" s="97" t="s">
        <v>88</v>
      </c>
      <c r="G5" s="86" t="s">
        <v>25</v>
      </c>
      <c r="H5" s="87"/>
      <c r="I5" s="97" t="s">
        <v>89</v>
      </c>
      <c r="J5" s="85" t="s">
        <v>28</v>
      </c>
      <c r="K5" s="85"/>
    </row>
    <row r="6" spans="1:12" ht="30.75" customHeight="1">
      <c r="A6" s="95"/>
      <c r="B6" s="96"/>
      <c r="C6" s="85"/>
      <c r="D6" s="98"/>
      <c r="E6" s="100"/>
      <c r="F6" s="98"/>
      <c r="G6" s="5" t="s">
        <v>26</v>
      </c>
      <c r="H6" s="5" t="s">
        <v>27</v>
      </c>
      <c r="I6" s="98"/>
      <c r="J6" s="5" t="s">
        <v>26</v>
      </c>
      <c r="K6" s="5" t="s">
        <v>27</v>
      </c>
    </row>
    <row r="7" spans="1:12" ht="9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90"/>
    </row>
    <row r="8" spans="1:12" ht="14.1" customHeight="1">
      <c r="A8" s="91" t="s">
        <v>3</v>
      </c>
      <c r="B8" s="92"/>
      <c r="C8" s="92"/>
      <c r="D8" s="92"/>
      <c r="E8" s="92"/>
      <c r="F8" s="92"/>
      <c r="G8" s="92"/>
      <c r="H8" s="92"/>
      <c r="I8" s="92"/>
      <c r="J8" s="92"/>
      <c r="K8" s="93"/>
    </row>
    <row r="9" spans="1:12" ht="14.1" customHeight="1">
      <c r="A9" s="9" t="s">
        <v>7</v>
      </c>
      <c r="B9" s="10" t="s">
        <v>32</v>
      </c>
      <c r="C9" s="10" t="s">
        <v>81</v>
      </c>
      <c r="D9" s="11">
        <f>D10+D11+D12</f>
        <v>1221.3999999999999</v>
      </c>
      <c r="E9" s="12">
        <v>1563</v>
      </c>
      <c r="F9" s="11">
        <f>F10+F11+F12</f>
        <v>1163.2</v>
      </c>
      <c r="G9" s="13">
        <f t="shared" ref="G9:G16" si="0">F9-D9</f>
        <v>-58.199999999999818</v>
      </c>
      <c r="H9" s="14">
        <f t="shared" ref="H9:H17" si="1">G9/D9</f>
        <v>-4.7650237432454418E-2</v>
      </c>
      <c r="I9" s="10">
        <f>I10+I11+I12</f>
        <v>1162.7</v>
      </c>
      <c r="J9" s="15">
        <f>F9-I9</f>
        <v>0.5</v>
      </c>
      <c r="K9" s="77">
        <f>J9/I9</f>
        <v>4.3003354261632407E-4</v>
      </c>
      <c r="L9" s="7"/>
    </row>
    <row r="10" spans="1:12" ht="14.1" customHeight="1">
      <c r="A10" s="9"/>
      <c r="B10" s="16" t="s">
        <v>4</v>
      </c>
      <c r="C10" s="10" t="s">
        <v>81</v>
      </c>
      <c r="D10" s="11">
        <v>1020.3</v>
      </c>
      <c r="E10" s="12">
        <v>1200</v>
      </c>
      <c r="F10" s="11">
        <v>1001.3</v>
      </c>
      <c r="G10" s="13">
        <f t="shared" si="0"/>
        <v>-19</v>
      </c>
      <c r="H10" s="14">
        <f t="shared" si="1"/>
        <v>-1.86219739292365E-2</v>
      </c>
      <c r="I10" s="10">
        <v>999</v>
      </c>
      <c r="J10" s="15">
        <f t="shared" ref="J10:J32" si="2">F10-I10</f>
        <v>2.2999999999999545</v>
      </c>
      <c r="K10" s="14">
        <f t="shared" ref="K10:K32" si="3">J10/I10</f>
        <v>2.3023023023022566E-3</v>
      </c>
      <c r="L10" s="7"/>
    </row>
    <row r="11" spans="1:12" ht="14.1" customHeight="1">
      <c r="A11" s="9"/>
      <c r="B11" s="16" t="s">
        <v>6</v>
      </c>
      <c r="C11" s="10" t="s">
        <v>81</v>
      </c>
      <c r="D11" s="11">
        <v>96.1</v>
      </c>
      <c r="E11" s="12">
        <v>251</v>
      </c>
      <c r="F11" s="11">
        <v>78.900000000000006</v>
      </c>
      <c r="G11" s="13">
        <f t="shared" si="0"/>
        <v>-17.199999999999989</v>
      </c>
      <c r="H11" s="14">
        <f t="shared" si="1"/>
        <v>-0.17898022892819967</v>
      </c>
      <c r="I11" s="10">
        <v>78.2</v>
      </c>
      <c r="J11" s="15">
        <f t="shared" si="2"/>
        <v>0.70000000000000284</v>
      </c>
      <c r="K11" s="14">
        <f t="shared" si="3"/>
        <v>8.9514066496164044E-3</v>
      </c>
      <c r="L11" s="7"/>
    </row>
    <row r="12" spans="1:12" ht="14.1" customHeight="1">
      <c r="A12" s="9"/>
      <c r="B12" s="16" t="s">
        <v>5</v>
      </c>
      <c r="C12" s="10" t="s">
        <v>81</v>
      </c>
      <c r="D12" s="11">
        <v>105</v>
      </c>
      <c r="E12" s="12">
        <v>112</v>
      </c>
      <c r="F12" s="11">
        <v>83</v>
      </c>
      <c r="G12" s="13">
        <f t="shared" si="0"/>
        <v>-22</v>
      </c>
      <c r="H12" s="14">
        <f t="shared" si="1"/>
        <v>-0.20952380952380953</v>
      </c>
      <c r="I12" s="10">
        <v>85.5</v>
      </c>
      <c r="J12" s="17">
        <f t="shared" si="2"/>
        <v>-2.5</v>
      </c>
      <c r="K12" s="14">
        <f t="shared" si="3"/>
        <v>-2.9239766081871343E-2</v>
      </c>
      <c r="L12" s="7"/>
    </row>
    <row r="13" spans="1:12" ht="14.1" customHeight="1">
      <c r="A13" s="9" t="s">
        <v>8</v>
      </c>
      <c r="B13" s="8" t="s">
        <v>73</v>
      </c>
      <c r="C13" s="10" t="s">
        <v>18</v>
      </c>
      <c r="D13" s="71">
        <f>D14+D15+D16+D17</f>
        <v>13130.1</v>
      </c>
      <c r="E13" s="11">
        <v>5757</v>
      </c>
      <c r="F13" s="18">
        <f>F14+F15+F16+F17</f>
        <v>12912.699999999999</v>
      </c>
      <c r="G13" s="19">
        <f t="shared" si="0"/>
        <v>-217.40000000000146</v>
      </c>
      <c r="H13" s="14">
        <f t="shared" si="1"/>
        <v>-1.6557375800641386E-2</v>
      </c>
      <c r="I13" s="10">
        <f>I14+I15+I16+I17</f>
        <v>12408.2</v>
      </c>
      <c r="J13" s="17">
        <f t="shared" si="2"/>
        <v>504.49999999999818</v>
      </c>
      <c r="K13" s="14">
        <f t="shared" si="3"/>
        <v>4.0658596734417414E-2</v>
      </c>
      <c r="L13" s="7"/>
    </row>
    <row r="14" spans="1:12" ht="14.1" customHeight="1">
      <c r="A14" s="9"/>
      <c r="B14" s="16" t="s">
        <v>4</v>
      </c>
      <c r="C14" s="10" t="s">
        <v>18</v>
      </c>
      <c r="D14" s="11">
        <v>10968.2</v>
      </c>
      <c r="E14" s="20">
        <v>4265.2</v>
      </c>
      <c r="F14" s="21">
        <v>11079.9</v>
      </c>
      <c r="G14" s="19">
        <f t="shared" si="0"/>
        <v>111.69999999999891</v>
      </c>
      <c r="H14" s="14">
        <f t="shared" si="1"/>
        <v>1.0183986433507677E-2</v>
      </c>
      <c r="I14" s="10">
        <v>10672.2</v>
      </c>
      <c r="J14" s="17">
        <f t="shared" si="2"/>
        <v>407.69999999999891</v>
      </c>
      <c r="K14" s="14">
        <f t="shared" si="3"/>
        <v>3.8202057682577055E-2</v>
      </c>
      <c r="L14" s="7"/>
    </row>
    <row r="15" spans="1:12" ht="14.1" customHeight="1">
      <c r="A15" s="9"/>
      <c r="B15" s="16" t="s">
        <v>6</v>
      </c>
      <c r="C15" s="10" t="s">
        <v>18</v>
      </c>
      <c r="D15" s="20">
        <v>1033.0999999999999</v>
      </c>
      <c r="E15" s="20">
        <v>1071.0999999999999</v>
      </c>
      <c r="F15" s="21">
        <v>876.9</v>
      </c>
      <c r="G15" s="19">
        <f t="shared" si="0"/>
        <v>-156.19999999999993</v>
      </c>
      <c r="H15" s="14">
        <f t="shared" si="1"/>
        <v>-0.15119543122640591</v>
      </c>
      <c r="I15" s="10">
        <v>825.8</v>
      </c>
      <c r="J15" s="17">
        <f t="shared" si="2"/>
        <v>51.100000000000023</v>
      </c>
      <c r="K15" s="14">
        <f t="shared" si="3"/>
        <v>6.1879389682731926E-2</v>
      </c>
      <c r="L15" s="7"/>
    </row>
    <row r="16" spans="1:12" ht="14.1" customHeight="1">
      <c r="A16" s="9"/>
      <c r="B16" s="16" t="s">
        <v>5</v>
      </c>
      <c r="C16" s="10" t="s">
        <v>18</v>
      </c>
      <c r="D16" s="20">
        <v>1128.8</v>
      </c>
      <c r="E16" s="20">
        <v>420.7</v>
      </c>
      <c r="F16" s="21">
        <v>918.3</v>
      </c>
      <c r="G16" s="19">
        <f t="shared" si="0"/>
        <v>-210.5</v>
      </c>
      <c r="H16" s="14">
        <f t="shared" si="1"/>
        <v>-0.18648121899362155</v>
      </c>
      <c r="I16" s="10">
        <v>910.2</v>
      </c>
      <c r="J16" s="17">
        <f t="shared" si="2"/>
        <v>8.0999999999999091</v>
      </c>
      <c r="K16" s="14">
        <f t="shared" si="3"/>
        <v>8.8991430454844079E-3</v>
      </c>
      <c r="L16" s="7"/>
    </row>
    <row r="17" spans="1:15" ht="11.25" customHeight="1">
      <c r="A17" s="9"/>
      <c r="B17" s="16" t="s">
        <v>90</v>
      </c>
      <c r="C17" s="10" t="s">
        <v>18</v>
      </c>
      <c r="D17" s="20">
        <v>0</v>
      </c>
      <c r="E17" s="20"/>
      <c r="F17" s="21">
        <v>37.6</v>
      </c>
      <c r="G17" s="19">
        <f>F17-D17</f>
        <v>37.6</v>
      </c>
      <c r="H17" s="14" t="e">
        <f t="shared" si="1"/>
        <v>#DIV/0!</v>
      </c>
      <c r="I17" s="10">
        <v>0</v>
      </c>
      <c r="J17" s="17">
        <f t="shared" si="2"/>
        <v>37.6</v>
      </c>
      <c r="K17" s="14" t="e">
        <f t="shared" si="3"/>
        <v>#DIV/0!</v>
      </c>
      <c r="L17" s="7"/>
    </row>
    <row r="18" spans="1:15" ht="14.1" customHeight="1">
      <c r="A18" s="9" t="s">
        <v>9</v>
      </c>
      <c r="B18" s="8" t="s">
        <v>31</v>
      </c>
      <c r="C18" s="10" t="s">
        <v>18</v>
      </c>
      <c r="D18" s="71">
        <f>D19+D22+D23+D26+D32+D37+D41</f>
        <v>12315.7</v>
      </c>
      <c r="E18" s="11">
        <f>E19+E32</f>
        <v>5644.7</v>
      </c>
      <c r="F18" s="21">
        <f>F19+F22+F23+F26+F32+F37+F41</f>
        <v>12377.199999999999</v>
      </c>
      <c r="G18" s="19">
        <f t="shared" ref="G18:G29" si="4">F18-D18</f>
        <v>61.499999999998181</v>
      </c>
      <c r="H18" s="14">
        <f t="shared" ref="H18:H28" si="5">G18/D18</f>
        <v>4.9936260220692433E-3</v>
      </c>
      <c r="I18" s="20">
        <f>I19+I22+I26+I32+I37+I23+I41</f>
        <v>10882.300000000001</v>
      </c>
      <c r="J18" s="17">
        <f t="shared" si="2"/>
        <v>1494.8999999999978</v>
      </c>
      <c r="K18" s="14">
        <f t="shared" si="3"/>
        <v>0.13736985747498209</v>
      </c>
      <c r="L18" s="7"/>
    </row>
    <row r="19" spans="1:15" ht="14.1" customHeight="1">
      <c r="A19" s="9"/>
      <c r="B19" s="22" t="s">
        <v>12</v>
      </c>
      <c r="C19" s="10" t="s">
        <v>18</v>
      </c>
      <c r="D19" s="11">
        <f>D20+D21</f>
        <v>2945.6</v>
      </c>
      <c r="E19" s="11">
        <f>E20+E24+E25+E28+E29+E30</f>
        <v>4685.3</v>
      </c>
      <c r="F19" s="21">
        <f>F20+F21</f>
        <v>3560.4</v>
      </c>
      <c r="G19" s="19">
        <f t="shared" si="4"/>
        <v>614.80000000000018</v>
      </c>
      <c r="H19" s="14">
        <f t="shared" si="5"/>
        <v>0.20871808799565461</v>
      </c>
      <c r="I19" s="10">
        <f>I20+I21</f>
        <v>2912.1</v>
      </c>
      <c r="J19" s="17">
        <f t="shared" si="2"/>
        <v>648.30000000000018</v>
      </c>
      <c r="K19" s="14">
        <f t="shared" si="3"/>
        <v>0.22262284949005878</v>
      </c>
      <c r="L19" s="7"/>
      <c r="O19" s="6"/>
    </row>
    <row r="20" spans="1:15" ht="14.1" customHeight="1">
      <c r="A20" s="9"/>
      <c r="B20" s="22" t="s">
        <v>33</v>
      </c>
      <c r="C20" s="10" t="s">
        <v>18</v>
      </c>
      <c r="D20" s="11">
        <v>160</v>
      </c>
      <c r="E20" s="11">
        <v>1513.3</v>
      </c>
      <c r="F20" s="21">
        <v>294.39999999999998</v>
      </c>
      <c r="G20" s="19">
        <f t="shared" si="4"/>
        <v>134.39999999999998</v>
      </c>
      <c r="H20" s="14">
        <f t="shared" si="5"/>
        <v>0.83999999999999986</v>
      </c>
      <c r="I20" s="10">
        <v>211.1</v>
      </c>
      <c r="J20" s="17">
        <f t="shared" si="2"/>
        <v>83.299999999999983</v>
      </c>
      <c r="K20" s="14">
        <f t="shared" si="3"/>
        <v>0.39459971577451436</v>
      </c>
      <c r="L20" s="7"/>
    </row>
    <row r="21" spans="1:15" ht="14.1" customHeight="1">
      <c r="A21" s="9"/>
      <c r="B21" s="22" t="s">
        <v>34</v>
      </c>
      <c r="C21" s="10" t="s">
        <v>18</v>
      </c>
      <c r="D21" s="11">
        <v>2785.6</v>
      </c>
      <c r="E21" s="11">
        <v>70</v>
      </c>
      <c r="F21" s="21">
        <v>3266</v>
      </c>
      <c r="G21" s="19">
        <f t="shared" si="4"/>
        <v>480.40000000000009</v>
      </c>
      <c r="H21" s="14">
        <f t="shared" si="5"/>
        <v>0.17245835726593917</v>
      </c>
      <c r="I21" s="10">
        <v>2701</v>
      </c>
      <c r="J21" s="17">
        <f t="shared" si="2"/>
        <v>565</v>
      </c>
      <c r="K21" s="14">
        <f t="shared" si="3"/>
        <v>0.20918178452425026</v>
      </c>
      <c r="L21" s="7"/>
    </row>
    <row r="22" spans="1:15" ht="14.1" customHeight="1">
      <c r="A22" s="9"/>
      <c r="B22" s="22" t="s">
        <v>35</v>
      </c>
      <c r="C22" s="10" t="s">
        <v>18</v>
      </c>
      <c r="D22" s="11">
        <v>2562.9</v>
      </c>
      <c r="E22" s="11">
        <v>64.599999999999994</v>
      </c>
      <c r="F22" s="21">
        <v>2172.5</v>
      </c>
      <c r="G22" s="19">
        <f t="shared" si="4"/>
        <v>-390.40000000000009</v>
      </c>
      <c r="H22" s="14">
        <f t="shared" si="5"/>
        <v>-0.15232744157009639</v>
      </c>
      <c r="I22" s="10">
        <v>1957.5</v>
      </c>
      <c r="J22" s="17">
        <f t="shared" si="2"/>
        <v>215</v>
      </c>
      <c r="K22" s="14">
        <f t="shared" si="3"/>
        <v>0.10983397190293742</v>
      </c>
      <c r="L22" s="7"/>
    </row>
    <row r="23" spans="1:15" ht="14.1" customHeight="1">
      <c r="A23" s="9"/>
      <c r="B23" s="22" t="s">
        <v>36</v>
      </c>
      <c r="C23" s="10" t="s">
        <v>18</v>
      </c>
      <c r="D23" s="11">
        <f>D24+D25</f>
        <v>578.1</v>
      </c>
      <c r="E23" s="11">
        <v>1378.7</v>
      </c>
      <c r="F23" s="21">
        <f>F24+F25</f>
        <v>477.2</v>
      </c>
      <c r="G23" s="19">
        <f t="shared" si="4"/>
        <v>-100.90000000000003</v>
      </c>
      <c r="H23" s="14">
        <f t="shared" si="5"/>
        <v>-0.17453727728766655</v>
      </c>
      <c r="I23" s="11">
        <f>I24+I25</f>
        <v>452.20000000000005</v>
      </c>
      <c r="J23" s="17">
        <f t="shared" si="2"/>
        <v>24.999999999999943</v>
      </c>
      <c r="K23" s="14">
        <f t="shared" si="3"/>
        <v>5.5285272003538125E-2</v>
      </c>
      <c r="L23" s="7"/>
    </row>
    <row r="24" spans="1:15" ht="14.1" customHeight="1">
      <c r="A24" s="9"/>
      <c r="B24" s="22" t="s">
        <v>16</v>
      </c>
      <c r="C24" s="10" t="s">
        <v>18</v>
      </c>
      <c r="D24" s="11">
        <v>533.1</v>
      </c>
      <c r="E24" s="11">
        <v>722.6</v>
      </c>
      <c r="F24" s="21">
        <v>451.9</v>
      </c>
      <c r="G24" s="19">
        <f t="shared" si="4"/>
        <v>-81.200000000000045</v>
      </c>
      <c r="H24" s="14">
        <f t="shared" si="5"/>
        <v>-0.15231663852935667</v>
      </c>
      <c r="I24" s="10">
        <v>407.6</v>
      </c>
      <c r="J24" s="17">
        <f t="shared" si="2"/>
        <v>44.299999999999955</v>
      </c>
      <c r="K24" s="14">
        <f t="shared" si="3"/>
        <v>0.10868498527968586</v>
      </c>
      <c r="L24" s="7"/>
    </row>
    <row r="25" spans="1:15" ht="14.1" customHeight="1">
      <c r="A25" s="9"/>
      <c r="B25" s="22" t="s">
        <v>17</v>
      </c>
      <c r="C25" s="10" t="s">
        <v>18</v>
      </c>
      <c r="D25" s="11">
        <v>45</v>
      </c>
      <c r="E25" s="11">
        <v>340.8</v>
      </c>
      <c r="F25" s="21">
        <v>25.3</v>
      </c>
      <c r="G25" s="19">
        <f t="shared" si="4"/>
        <v>-19.7</v>
      </c>
      <c r="H25" s="14">
        <f t="shared" si="5"/>
        <v>-0.43777777777777777</v>
      </c>
      <c r="I25" s="10">
        <v>44.6</v>
      </c>
      <c r="J25" s="17">
        <f t="shared" si="2"/>
        <v>-19.3</v>
      </c>
      <c r="K25" s="14">
        <f t="shared" si="3"/>
        <v>-0.43273542600896864</v>
      </c>
      <c r="L25" s="7"/>
    </row>
    <row r="26" spans="1:15" ht="14.1" customHeight="1">
      <c r="A26" s="9"/>
      <c r="B26" s="16" t="s">
        <v>19</v>
      </c>
      <c r="C26" s="10" t="s">
        <v>18</v>
      </c>
      <c r="D26" s="11">
        <f>D27+D28+D29+D30+D31</f>
        <v>4271.5</v>
      </c>
      <c r="E26" s="11">
        <v>273.60000000000002</v>
      </c>
      <c r="F26" s="18">
        <f>F27+F28+F29+F30+F31</f>
        <v>4349.4000000000005</v>
      </c>
      <c r="G26" s="19">
        <f t="shared" si="4"/>
        <v>77.900000000000546</v>
      </c>
      <c r="H26" s="14">
        <f t="shared" si="5"/>
        <v>1.8237153224862589E-2</v>
      </c>
      <c r="I26" s="23">
        <f>I27+I28+I29+I30+I31</f>
        <v>3919.7</v>
      </c>
      <c r="J26" s="17">
        <f t="shared" si="2"/>
        <v>429.70000000000073</v>
      </c>
      <c r="K26" s="14">
        <f t="shared" si="3"/>
        <v>0.10962573666352035</v>
      </c>
      <c r="L26" s="7"/>
    </row>
    <row r="27" spans="1:15" ht="14.1" customHeight="1">
      <c r="A27" s="9"/>
      <c r="B27" s="22" t="s">
        <v>37</v>
      </c>
      <c r="C27" s="10" t="s">
        <v>18</v>
      </c>
      <c r="D27" s="11">
        <v>2396.8000000000002</v>
      </c>
      <c r="E27" s="20">
        <v>67.3</v>
      </c>
      <c r="F27" s="21">
        <v>2197.5</v>
      </c>
      <c r="G27" s="19">
        <f t="shared" si="4"/>
        <v>-199.30000000000018</v>
      </c>
      <c r="H27" s="14">
        <f t="shared" si="5"/>
        <v>-8.3152536715620895E-2</v>
      </c>
      <c r="I27" s="10">
        <v>1920.2</v>
      </c>
      <c r="J27" s="17">
        <f t="shared" si="2"/>
        <v>277.29999999999995</v>
      </c>
      <c r="K27" s="14">
        <f t="shared" si="3"/>
        <v>0.144412040412457</v>
      </c>
      <c r="L27" s="7"/>
    </row>
    <row r="28" spans="1:15" ht="14.1" customHeight="1">
      <c r="A28" s="9"/>
      <c r="B28" s="22" t="s">
        <v>16</v>
      </c>
      <c r="C28" s="10" t="s">
        <v>18</v>
      </c>
      <c r="D28" s="11">
        <v>519.5</v>
      </c>
      <c r="E28" s="11">
        <v>1521.6</v>
      </c>
      <c r="F28" s="21">
        <v>467</v>
      </c>
      <c r="G28" s="19">
        <f t="shared" si="4"/>
        <v>-52.5</v>
      </c>
      <c r="H28" s="14">
        <f t="shared" si="5"/>
        <v>-0.10105871029836382</v>
      </c>
      <c r="I28" s="10">
        <v>406.2</v>
      </c>
      <c r="J28" s="17">
        <f t="shared" si="2"/>
        <v>60.800000000000011</v>
      </c>
      <c r="K28" s="14">
        <f t="shared" si="3"/>
        <v>0.14967996061053671</v>
      </c>
      <c r="L28" s="7"/>
    </row>
    <row r="29" spans="1:15" ht="14.1" customHeight="1">
      <c r="A29" s="9"/>
      <c r="B29" s="22" t="s">
        <v>38</v>
      </c>
      <c r="C29" s="10" t="s">
        <v>18</v>
      </c>
      <c r="D29" s="11">
        <v>5.6</v>
      </c>
      <c r="E29" s="11">
        <v>333.2</v>
      </c>
      <c r="F29" s="21">
        <v>24.8</v>
      </c>
      <c r="G29" s="19">
        <f t="shared" si="4"/>
        <v>19.200000000000003</v>
      </c>
      <c r="H29" s="14">
        <f>G29/E29</f>
        <v>5.7623049219687889E-2</v>
      </c>
      <c r="I29" s="10">
        <v>7.2</v>
      </c>
      <c r="J29" s="17">
        <f t="shared" si="2"/>
        <v>17.600000000000001</v>
      </c>
      <c r="K29" s="14">
        <f t="shared" si="3"/>
        <v>2.4444444444444446</v>
      </c>
      <c r="L29" s="7"/>
    </row>
    <row r="30" spans="1:15" ht="14.1" customHeight="1">
      <c r="A30" s="9"/>
      <c r="B30" s="22" t="s">
        <v>14</v>
      </c>
      <c r="C30" s="10" t="s">
        <v>18</v>
      </c>
      <c r="D30" s="11">
        <v>233.5</v>
      </c>
      <c r="E30" s="11">
        <v>253.8</v>
      </c>
      <c r="F30" s="21">
        <v>320.3</v>
      </c>
      <c r="G30" s="19">
        <f t="shared" ref="G30:G41" si="6">F30-D30</f>
        <v>86.800000000000011</v>
      </c>
      <c r="H30" s="14">
        <f t="shared" ref="H30:H41" si="7">G30/D30</f>
        <v>0.37173447537473236</v>
      </c>
      <c r="I30" s="10">
        <v>230.7</v>
      </c>
      <c r="J30" s="17">
        <f t="shared" si="2"/>
        <v>89.600000000000023</v>
      </c>
      <c r="K30" s="14">
        <f t="shared" si="3"/>
        <v>0.38838318162115315</v>
      </c>
      <c r="L30" s="7"/>
    </row>
    <row r="31" spans="1:15" ht="14.1" customHeight="1">
      <c r="A31" s="9"/>
      <c r="B31" s="24" t="s">
        <v>39</v>
      </c>
      <c r="C31" s="10" t="s">
        <v>18</v>
      </c>
      <c r="D31" s="10">
        <v>1116.0999999999999</v>
      </c>
      <c r="E31" s="10"/>
      <c r="F31" s="10">
        <v>1339.8</v>
      </c>
      <c r="G31" s="19">
        <f t="shared" si="6"/>
        <v>223.70000000000005</v>
      </c>
      <c r="H31" s="14">
        <f t="shared" si="7"/>
        <v>0.20043006899023391</v>
      </c>
      <c r="I31" s="10">
        <v>1355.4</v>
      </c>
      <c r="J31" s="17">
        <f t="shared" si="2"/>
        <v>-15.600000000000136</v>
      </c>
      <c r="K31" s="14">
        <f t="shared" si="3"/>
        <v>-1.1509517485613203E-2</v>
      </c>
      <c r="L31" s="7"/>
    </row>
    <row r="32" spans="1:15" ht="14.1" customHeight="1">
      <c r="A32" s="9"/>
      <c r="B32" s="25" t="s">
        <v>40</v>
      </c>
      <c r="C32" s="10" t="s">
        <v>18</v>
      </c>
      <c r="D32" s="21">
        <f>D33+D34+D35+D36</f>
        <v>1229.2</v>
      </c>
      <c r="E32" s="11">
        <v>959.4</v>
      </c>
      <c r="F32" s="21">
        <f>F33+F34+F35+F36</f>
        <v>1174.3</v>
      </c>
      <c r="G32" s="19">
        <f t="shared" si="6"/>
        <v>-54.900000000000091</v>
      </c>
      <c r="H32" s="14">
        <f t="shared" si="7"/>
        <v>-4.4663195574357377E-2</v>
      </c>
      <c r="I32" s="21">
        <f>I33+I34+I35+I36</f>
        <v>1069.0999999999999</v>
      </c>
      <c r="J32" s="17">
        <f t="shared" si="2"/>
        <v>105.20000000000005</v>
      </c>
      <c r="K32" s="14">
        <f t="shared" si="3"/>
        <v>9.8400523805069737E-2</v>
      </c>
      <c r="L32" s="7"/>
    </row>
    <row r="33" spans="1:12" ht="12.75" customHeight="1">
      <c r="A33" s="9"/>
      <c r="B33" s="26" t="s">
        <v>41</v>
      </c>
      <c r="C33" s="10" t="s">
        <v>18</v>
      </c>
      <c r="D33" s="11">
        <v>965.6</v>
      </c>
      <c r="E33" s="11">
        <v>112.3</v>
      </c>
      <c r="F33" s="21">
        <v>893.8</v>
      </c>
      <c r="G33" s="19">
        <f t="shared" si="6"/>
        <v>-71.800000000000068</v>
      </c>
      <c r="H33" s="14">
        <f t="shared" si="7"/>
        <v>-7.4357912178956154E-2</v>
      </c>
      <c r="I33" s="10">
        <v>812.6</v>
      </c>
      <c r="J33" s="17">
        <f t="shared" ref="J33:J42" si="8">F33-I33</f>
        <v>81.199999999999932</v>
      </c>
      <c r="K33" s="14">
        <f t="shared" ref="K33:K42" si="9">J33/I33</f>
        <v>9.9926162933792681E-2</v>
      </c>
      <c r="L33" s="7"/>
    </row>
    <row r="34" spans="1:12" ht="14.1" customHeight="1">
      <c r="A34" s="9"/>
      <c r="B34" s="16" t="s">
        <v>42</v>
      </c>
      <c r="C34" s="10"/>
      <c r="D34" s="11">
        <v>212.4</v>
      </c>
      <c r="E34" s="20"/>
      <c r="F34" s="11">
        <v>197.3</v>
      </c>
      <c r="G34" s="17">
        <f t="shared" si="6"/>
        <v>-15.099999999999994</v>
      </c>
      <c r="H34" s="14">
        <f t="shared" si="7"/>
        <v>-7.1092278719397328E-2</v>
      </c>
      <c r="I34" s="10">
        <v>185.9</v>
      </c>
      <c r="J34" s="17">
        <f t="shared" si="8"/>
        <v>11.400000000000006</v>
      </c>
      <c r="K34" s="14">
        <f t="shared" si="9"/>
        <v>6.1323292092522894E-2</v>
      </c>
      <c r="L34" s="7"/>
    </row>
    <row r="35" spans="1:12" ht="14.1" customHeight="1">
      <c r="A35" s="9"/>
      <c r="B35" s="16" t="s">
        <v>17</v>
      </c>
      <c r="C35" s="10"/>
      <c r="D35" s="11">
        <v>0.4</v>
      </c>
      <c r="E35" s="20"/>
      <c r="F35" s="11">
        <v>0</v>
      </c>
      <c r="G35" s="17">
        <f t="shared" si="6"/>
        <v>-0.4</v>
      </c>
      <c r="H35" s="14">
        <f t="shared" si="7"/>
        <v>-1</v>
      </c>
      <c r="I35" s="10">
        <v>0.1</v>
      </c>
      <c r="J35" s="17">
        <f t="shared" si="8"/>
        <v>-0.1</v>
      </c>
      <c r="K35" s="14">
        <f t="shared" si="9"/>
        <v>-1</v>
      </c>
      <c r="L35" s="7"/>
    </row>
    <row r="36" spans="1:12" ht="14.1" customHeight="1">
      <c r="A36" s="9"/>
      <c r="B36" s="16" t="s">
        <v>43</v>
      </c>
      <c r="C36" s="10"/>
      <c r="D36" s="11">
        <v>50.8</v>
      </c>
      <c r="E36" s="20"/>
      <c r="F36" s="11">
        <v>83.2</v>
      </c>
      <c r="G36" s="17">
        <f t="shared" si="6"/>
        <v>32.400000000000006</v>
      </c>
      <c r="H36" s="14">
        <f t="shared" si="7"/>
        <v>0.63779527559055138</v>
      </c>
      <c r="I36" s="10">
        <v>70.5</v>
      </c>
      <c r="J36" s="17">
        <f t="shared" si="8"/>
        <v>12.700000000000003</v>
      </c>
      <c r="K36" s="14">
        <f t="shared" si="9"/>
        <v>0.18014184397163124</v>
      </c>
      <c r="L36" s="7"/>
    </row>
    <row r="37" spans="1:12" ht="14.1" customHeight="1">
      <c r="A37" s="9"/>
      <c r="B37" s="10" t="s">
        <v>20</v>
      </c>
      <c r="C37" s="10"/>
      <c r="D37" s="11">
        <f>D38+D39+D40</f>
        <v>728.40000000000009</v>
      </c>
      <c r="E37" s="20"/>
      <c r="F37" s="11">
        <f>F38+F39+F40</f>
        <v>643.4</v>
      </c>
      <c r="G37" s="17">
        <f t="shared" si="6"/>
        <v>-85.000000000000114</v>
      </c>
      <c r="H37" s="14">
        <f t="shared" si="7"/>
        <v>-0.11669412410763332</v>
      </c>
      <c r="I37" s="10">
        <f>I38+I39+I40</f>
        <v>571.70000000000005</v>
      </c>
      <c r="J37" s="17">
        <f t="shared" si="8"/>
        <v>71.699999999999932</v>
      </c>
      <c r="K37" s="14">
        <f t="shared" si="9"/>
        <v>0.12541542767185573</v>
      </c>
      <c r="L37" s="7"/>
    </row>
    <row r="38" spans="1:12" ht="14.1" customHeight="1">
      <c r="A38" s="9"/>
      <c r="B38" s="25" t="s">
        <v>45</v>
      </c>
      <c r="C38" s="10"/>
      <c r="D38" s="11">
        <v>489</v>
      </c>
      <c r="E38" s="20"/>
      <c r="F38" s="11">
        <v>386.1</v>
      </c>
      <c r="G38" s="17">
        <f t="shared" si="6"/>
        <v>-102.89999999999998</v>
      </c>
      <c r="H38" s="14">
        <f t="shared" si="7"/>
        <v>-0.21042944785276069</v>
      </c>
      <c r="I38" s="10">
        <v>345.2</v>
      </c>
      <c r="J38" s="17">
        <f t="shared" si="8"/>
        <v>40.900000000000034</v>
      </c>
      <c r="K38" s="14">
        <f t="shared" si="9"/>
        <v>0.11848203939745086</v>
      </c>
      <c r="L38" s="7"/>
    </row>
    <row r="39" spans="1:12" ht="14.1" customHeight="1">
      <c r="A39" s="9"/>
      <c r="B39" s="25" t="s">
        <v>44</v>
      </c>
      <c r="C39" s="10"/>
      <c r="D39" s="11">
        <v>101.1</v>
      </c>
      <c r="E39" s="20"/>
      <c r="F39" s="11">
        <v>80.400000000000006</v>
      </c>
      <c r="G39" s="17">
        <f t="shared" si="6"/>
        <v>-20.699999999999989</v>
      </c>
      <c r="H39" s="14">
        <f t="shared" si="7"/>
        <v>-0.20474777448071207</v>
      </c>
      <c r="I39" s="10">
        <v>70.2</v>
      </c>
      <c r="J39" s="17">
        <f t="shared" si="8"/>
        <v>10.200000000000003</v>
      </c>
      <c r="K39" s="14">
        <f t="shared" si="9"/>
        <v>0.14529914529914534</v>
      </c>
      <c r="L39" s="7"/>
    </row>
    <row r="40" spans="1:12" ht="12.75" customHeight="1">
      <c r="A40" s="9"/>
      <c r="B40" s="16" t="s">
        <v>46</v>
      </c>
      <c r="C40" s="10"/>
      <c r="D40" s="11">
        <v>138.30000000000001</v>
      </c>
      <c r="E40" s="20"/>
      <c r="F40" s="11">
        <v>176.9</v>
      </c>
      <c r="G40" s="17">
        <f t="shared" si="6"/>
        <v>38.599999999999994</v>
      </c>
      <c r="H40" s="14">
        <f t="shared" si="7"/>
        <v>0.27910339840925519</v>
      </c>
      <c r="I40" s="10">
        <v>156.30000000000001</v>
      </c>
      <c r="J40" s="17">
        <f t="shared" si="8"/>
        <v>20.599999999999994</v>
      </c>
      <c r="K40" s="14">
        <f t="shared" si="9"/>
        <v>0.13179782469609722</v>
      </c>
      <c r="L40" s="7"/>
    </row>
    <row r="41" spans="1:12" ht="0.75" hidden="1" customHeight="1">
      <c r="A41" s="9"/>
      <c r="B41" s="16" t="s">
        <v>47</v>
      </c>
      <c r="C41" s="10"/>
      <c r="D41" s="20">
        <v>0</v>
      </c>
      <c r="E41" s="20"/>
      <c r="F41" s="20">
        <v>0</v>
      </c>
      <c r="G41" s="17">
        <f t="shared" si="6"/>
        <v>0</v>
      </c>
      <c r="H41" s="14" t="e">
        <f t="shared" si="7"/>
        <v>#DIV/0!</v>
      </c>
      <c r="I41" s="10">
        <v>0</v>
      </c>
      <c r="J41" s="17">
        <f t="shared" si="8"/>
        <v>0</v>
      </c>
      <c r="K41" s="14" t="e">
        <f t="shared" si="9"/>
        <v>#DIV/0!</v>
      </c>
      <c r="L41" s="7"/>
    </row>
    <row r="42" spans="1:12" ht="14.1" customHeight="1">
      <c r="A42" s="9"/>
      <c r="B42" s="27" t="s">
        <v>22</v>
      </c>
      <c r="C42" s="10"/>
      <c r="D42" s="11">
        <f>D13-D18</f>
        <v>814.39999999999964</v>
      </c>
      <c r="E42" s="20"/>
      <c r="F42" s="11">
        <f>F13-F18</f>
        <v>535.5</v>
      </c>
      <c r="G42" s="17">
        <f>F42-D42</f>
        <v>-278.89999999999964</v>
      </c>
      <c r="H42" s="14">
        <f>G42/D42</f>
        <v>-0.3424607072691549</v>
      </c>
      <c r="I42" s="20">
        <f>I13-I18</f>
        <v>1525.8999999999996</v>
      </c>
      <c r="J42" s="17">
        <f t="shared" si="8"/>
        <v>-990.39999999999964</v>
      </c>
      <c r="K42" s="14">
        <f t="shared" si="9"/>
        <v>-0.64905957140048487</v>
      </c>
      <c r="L42" s="7"/>
    </row>
    <row r="43" spans="1:12" ht="14.1" customHeight="1">
      <c r="A43" s="9"/>
      <c r="B43" s="25" t="s">
        <v>83</v>
      </c>
      <c r="C43" s="10"/>
      <c r="D43" s="11"/>
      <c r="E43" s="20"/>
      <c r="F43" s="11"/>
      <c r="G43" s="17"/>
      <c r="H43" s="14"/>
      <c r="I43" s="10"/>
      <c r="J43" s="17"/>
      <c r="K43" s="14"/>
      <c r="L43" s="7"/>
    </row>
    <row r="44" spans="1:12" ht="0.75" customHeight="1">
      <c r="A44" s="9"/>
      <c r="B44" s="28" t="s">
        <v>48</v>
      </c>
      <c r="C44" s="10"/>
      <c r="D44" s="20"/>
      <c r="E44" s="20"/>
      <c r="F44" s="20">
        <v>0</v>
      </c>
      <c r="G44" s="17"/>
      <c r="H44" s="14"/>
      <c r="I44" s="10">
        <v>0</v>
      </c>
      <c r="J44" s="17"/>
      <c r="K44" s="14"/>
      <c r="L44" s="7"/>
    </row>
    <row r="45" spans="1:12" ht="12" customHeight="1">
      <c r="A45" s="82" t="s">
        <v>21</v>
      </c>
      <c r="B45" s="83"/>
      <c r="C45" s="83"/>
      <c r="D45" s="83"/>
      <c r="E45" s="83"/>
      <c r="F45" s="83"/>
      <c r="G45" s="83"/>
      <c r="H45" s="83"/>
      <c r="I45" s="83"/>
      <c r="J45" s="83"/>
      <c r="K45" s="84"/>
      <c r="L45" s="7"/>
    </row>
    <row r="46" spans="1:12" ht="12" customHeight="1">
      <c r="A46" s="9" t="s">
        <v>7</v>
      </c>
      <c r="B46" s="10" t="s">
        <v>79</v>
      </c>
      <c r="C46" s="10" t="s">
        <v>81</v>
      </c>
      <c r="D46" s="11">
        <f>D47+D48+D49</f>
        <v>805</v>
      </c>
      <c r="E46" s="20">
        <v>1175</v>
      </c>
      <c r="F46" s="11">
        <f>F47+F48+F49</f>
        <v>795.2</v>
      </c>
      <c r="G46" s="15">
        <f t="shared" ref="G46:G53" si="10">F46-D46</f>
        <v>-9.7999999999999545</v>
      </c>
      <c r="H46" s="14">
        <f t="shared" ref="H46:H54" si="11">G46/D46</f>
        <v>-1.2173913043478205E-2</v>
      </c>
      <c r="I46" s="10">
        <f>I47+I48+I49</f>
        <v>789.9</v>
      </c>
      <c r="J46" s="17">
        <f>F46-I46</f>
        <v>5.3000000000000682</v>
      </c>
      <c r="K46" s="14">
        <f>J46/I46</f>
        <v>6.7097100898848823E-3</v>
      </c>
      <c r="L46" s="7"/>
    </row>
    <row r="47" spans="1:12" ht="12" customHeight="1">
      <c r="A47" s="9"/>
      <c r="B47" s="16" t="s">
        <v>4</v>
      </c>
      <c r="C47" s="10" t="s">
        <v>81</v>
      </c>
      <c r="D47" s="11">
        <v>645</v>
      </c>
      <c r="E47" s="20">
        <v>887</v>
      </c>
      <c r="F47" s="11">
        <v>643.20000000000005</v>
      </c>
      <c r="G47" s="15">
        <f t="shared" si="10"/>
        <v>-1.7999999999999545</v>
      </c>
      <c r="H47" s="14">
        <f t="shared" si="11"/>
        <v>-2.790697674418534E-3</v>
      </c>
      <c r="I47" s="10">
        <v>640.79999999999995</v>
      </c>
      <c r="J47" s="17">
        <f t="shared" ref="J47:J66" si="12">F47-I47</f>
        <v>2.4000000000000909</v>
      </c>
      <c r="K47" s="14">
        <f t="shared" ref="K47:K54" si="13">J47/I47</f>
        <v>3.7453183520600674E-3</v>
      </c>
      <c r="L47" s="7"/>
    </row>
    <row r="48" spans="1:12" ht="12" customHeight="1">
      <c r="A48" s="9"/>
      <c r="B48" s="16" t="s">
        <v>6</v>
      </c>
      <c r="C48" s="10" t="s">
        <v>81</v>
      </c>
      <c r="D48" s="11">
        <v>77</v>
      </c>
      <c r="E48" s="20">
        <v>178</v>
      </c>
      <c r="F48" s="11">
        <v>64.599999999999994</v>
      </c>
      <c r="G48" s="15">
        <f t="shared" si="10"/>
        <v>-12.400000000000006</v>
      </c>
      <c r="H48" s="14">
        <f t="shared" si="11"/>
        <v>-0.16103896103896112</v>
      </c>
      <c r="I48" s="10">
        <v>64.900000000000006</v>
      </c>
      <c r="J48" s="17">
        <f t="shared" si="12"/>
        <v>-0.30000000000001137</v>
      </c>
      <c r="K48" s="14">
        <f t="shared" si="13"/>
        <v>-4.6224961479200515E-3</v>
      </c>
      <c r="L48" s="7"/>
    </row>
    <row r="49" spans="1:14" ht="12" customHeight="1">
      <c r="A49" s="9"/>
      <c r="B49" s="16" t="s">
        <v>5</v>
      </c>
      <c r="C49" s="10" t="s">
        <v>81</v>
      </c>
      <c r="D49" s="11">
        <v>83</v>
      </c>
      <c r="E49" s="20">
        <v>110</v>
      </c>
      <c r="F49" s="11">
        <v>87.4</v>
      </c>
      <c r="G49" s="15">
        <f t="shared" si="10"/>
        <v>4.4000000000000057</v>
      </c>
      <c r="H49" s="14">
        <f t="shared" si="11"/>
        <v>5.3012048192771152E-2</v>
      </c>
      <c r="I49" s="23">
        <v>84.2</v>
      </c>
      <c r="J49" s="17">
        <f t="shared" si="12"/>
        <v>3.2000000000000028</v>
      </c>
      <c r="K49" s="14">
        <f t="shared" si="13"/>
        <v>3.8004750593824257E-2</v>
      </c>
      <c r="L49" s="7"/>
    </row>
    <row r="50" spans="1:14" ht="12" customHeight="1">
      <c r="A50" s="9" t="s">
        <v>8</v>
      </c>
      <c r="B50" s="8" t="s">
        <v>49</v>
      </c>
      <c r="C50" s="10" t="s">
        <v>18</v>
      </c>
      <c r="D50" s="11">
        <f>D51+D52+D53+D54</f>
        <v>12034.8</v>
      </c>
      <c r="E50" s="20">
        <v>5048.8</v>
      </c>
      <c r="F50" s="11">
        <f>F51+F52+F53+F54</f>
        <v>12330.700000000003</v>
      </c>
      <c r="G50" s="15">
        <f t="shared" si="10"/>
        <v>295.90000000000327</v>
      </c>
      <c r="H50" s="14">
        <f t="shared" si="11"/>
        <v>2.4587030943597175E-2</v>
      </c>
      <c r="I50" s="10">
        <f>I51+I52+I53+I54</f>
        <v>11697.9</v>
      </c>
      <c r="J50" s="17">
        <f t="shared" si="12"/>
        <v>632.80000000000291</v>
      </c>
      <c r="K50" s="14">
        <f t="shared" si="13"/>
        <v>5.4095179476658456E-2</v>
      </c>
      <c r="L50" s="7"/>
    </row>
    <row r="51" spans="1:14" ht="12" customHeight="1">
      <c r="A51" s="9"/>
      <c r="B51" s="16" t="s">
        <v>4</v>
      </c>
      <c r="C51" s="10" t="s">
        <v>18</v>
      </c>
      <c r="D51" s="11">
        <v>9642.7999999999993</v>
      </c>
      <c r="E51" s="20">
        <v>3593.1</v>
      </c>
      <c r="F51" s="11">
        <v>9947.2000000000007</v>
      </c>
      <c r="G51" s="15">
        <f t="shared" si="10"/>
        <v>304.40000000000146</v>
      </c>
      <c r="H51" s="14">
        <f t="shared" si="11"/>
        <v>3.1567594474634079E-2</v>
      </c>
      <c r="I51" s="10">
        <v>9500</v>
      </c>
      <c r="J51" s="17">
        <f t="shared" si="12"/>
        <v>447.20000000000073</v>
      </c>
      <c r="K51" s="14">
        <f t="shared" si="13"/>
        <v>4.7073684210526393E-2</v>
      </c>
      <c r="L51" s="7"/>
    </row>
    <row r="52" spans="1:14" ht="15.75" customHeight="1">
      <c r="A52" s="9"/>
      <c r="B52" s="16" t="s">
        <v>6</v>
      </c>
      <c r="C52" s="10" t="s">
        <v>18</v>
      </c>
      <c r="D52" s="11">
        <v>1151.2</v>
      </c>
      <c r="E52" s="20">
        <v>984</v>
      </c>
      <c r="F52" s="11">
        <v>1003.2</v>
      </c>
      <c r="G52" s="15">
        <f t="shared" si="10"/>
        <v>-148</v>
      </c>
      <c r="H52" s="14">
        <f t="shared" si="11"/>
        <v>-0.12856150104239053</v>
      </c>
      <c r="I52" s="10">
        <v>953.3</v>
      </c>
      <c r="J52" s="17">
        <f t="shared" si="12"/>
        <v>49.900000000000091</v>
      </c>
      <c r="K52" s="14">
        <f t="shared" si="13"/>
        <v>5.2344487569495536E-2</v>
      </c>
      <c r="L52" s="7"/>
    </row>
    <row r="53" spans="1:14" ht="11.25" customHeight="1">
      <c r="A53" s="9"/>
      <c r="B53" s="16" t="s">
        <v>5</v>
      </c>
      <c r="C53" s="10" t="s">
        <v>18</v>
      </c>
      <c r="D53" s="11">
        <v>1240.8</v>
      </c>
      <c r="E53" s="20">
        <v>471.7</v>
      </c>
      <c r="F53" s="11">
        <v>1354.1</v>
      </c>
      <c r="G53" s="15">
        <f t="shared" si="10"/>
        <v>113.29999999999995</v>
      </c>
      <c r="H53" s="14">
        <f t="shared" si="11"/>
        <v>9.1312056737588618E-2</v>
      </c>
      <c r="I53" s="10">
        <v>1244.5999999999999</v>
      </c>
      <c r="J53" s="17">
        <f t="shared" si="12"/>
        <v>109.5</v>
      </c>
      <c r="K53" s="14">
        <f t="shared" si="13"/>
        <v>8.798007391933152E-2</v>
      </c>
      <c r="L53" s="7"/>
    </row>
    <row r="54" spans="1:14" ht="10.5" customHeight="1">
      <c r="A54" s="9"/>
      <c r="B54" s="16" t="s">
        <v>91</v>
      </c>
      <c r="C54" s="10" t="s">
        <v>18</v>
      </c>
      <c r="D54" s="20">
        <v>0</v>
      </c>
      <c r="E54" s="20"/>
      <c r="F54" s="20">
        <v>26.2</v>
      </c>
      <c r="G54" s="17">
        <f>F54-D54</f>
        <v>26.2</v>
      </c>
      <c r="H54" s="14" t="e">
        <f t="shared" si="11"/>
        <v>#DIV/0!</v>
      </c>
      <c r="I54" s="10">
        <v>0</v>
      </c>
      <c r="J54" s="17">
        <f t="shared" si="12"/>
        <v>26.2</v>
      </c>
      <c r="K54" s="14" t="e">
        <f t="shared" si="13"/>
        <v>#DIV/0!</v>
      </c>
      <c r="L54" s="7"/>
      <c r="N54">
        <v>0</v>
      </c>
    </row>
    <row r="55" spans="1:14" ht="12" customHeight="1">
      <c r="A55" s="9" t="s">
        <v>9</v>
      </c>
      <c r="B55" s="8" t="s">
        <v>31</v>
      </c>
      <c r="C55" s="10" t="s">
        <v>18</v>
      </c>
      <c r="D55" s="11">
        <f>D56+D59+D60+D63+D69+D74+D78</f>
        <v>12024.900000000001</v>
      </c>
      <c r="E55" s="20" t="e">
        <f>#REF!+E68</f>
        <v>#REF!</v>
      </c>
      <c r="F55" s="11">
        <f>F56+F59+F60+F63+F69+F74+F78</f>
        <v>10922.300000000001</v>
      </c>
      <c r="G55" s="15">
        <f t="shared" ref="G55:G66" si="14">F55-D55</f>
        <v>-1102.6000000000004</v>
      </c>
      <c r="H55" s="14">
        <f t="shared" ref="H55:H61" si="15">G55/D55</f>
        <v>-9.1693070212642114E-2</v>
      </c>
      <c r="I55" s="10">
        <f>I56+I59+I60+I63+I69+I74+I78</f>
        <v>10338.200000000001</v>
      </c>
      <c r="J55" s="17">
        <f t="shared" si="12"/>
        <v>584.10000000000036</v>
      </c>
      <c r="K55" s="14">
        <f t="shared" ref="K55:K67" si="16">J55/I55</f>
        <v>5.6499197152308944E-2</v>
      </c>
      <c r="L55" s="7"/>
    </row>
    <row r="56" spans="1:14" ht="12" customHeight="1">
      <c r="A56" s="9"/>
      <c r="B56" s="16" t="s">
        <v>50</v>
      </c>
      <c r="C56" s="10" t="s">
        <v>18</v>
      </c>
      <c r="D56" s="11">
        <f>D57+D58</f>
        <v>1458</v>
      </c>
      <c r="E56" s="20">
        <v>55</v>
      </c>
      <c r="F56" s="11">
        <f>F57+F58</f>
        <v>1604.9</v>
      </c>
      <c r="G56" s="15">
        <f t="shared" si="14"/>
        <v>146.90000000000009</v>
      </c>
      <c r="H56" s="14">
        <f t="shared" si="15"/>
        <v>0.10075445816186564</v>
      </c>
      <c r="I56" s="10">
        <f>I57+I58</f>
        <v>1471.7</v>
      </c>
      <c r="J56" s="17">
        <f t="shared" si="12"/>
        <v>133.20000000000005</v>
      </c>
      <c r="K56" s="14">
        <f t="shared" si="16"/>
        <v>9.0507576272338144E-2</v>
      </c>
      <c r="L56" s="7"/>
    </row>
    <row r="57" spans="1:14" ht="12" customHeight="1">
      <c r="A57" s="9"/>
      <c r="B57" s="22" t="s">
        <v>13</v>
      </c>
      <c r="C57" s="10"/>
      <c r="D57" s="11">
        <v>150</v>
      </c>
      <c r="E57" s="20"/>
      <c r="F57" s="11">
        <v>174.7</v>
      </c>
      <c r="G57" s="15">
        <f t="shared" si="14"/>
        <v>24.699999999999989</v>
      </c>
      <c r="H57" s="14">
        <f t="shared" si="15"/>
        <v>0.1646666666666666</v>
      </c>
      <c r="I57" s="10">
        <v>191.8</v>
      </c>
      <c r="J57" s="17">
        <f>F57-I57</f>
        <v>-17.100000000000023</v>
      </c>
      <c r="K57" s="14">
        <f t="shared" si="16"/>
        <v>-8.9155370177268101E-2</v>
      </c>
      <c r="L57" s="7"/>
    </row>
    <row r="58" spans="1:14" ht="12" customHeight="1">
      <c r="A58" s="9"/>
      <c r="B58" s="22" t="s">
        <v>15</v>
      </c>
      <c r="C58" s="10" t="s">
        <v>18</v>
      </c>
      <c r="D58" s="11">
        <v>1308</v>
      </c>
      <c r="E58" s="20">
        <v>43.4</v>
      </c>
      <c r="F58" s="11">
        <v>1430.2</v>
      </c>
      <c r="G58" s="17">
        <f>F58-D58</f>
        <v>122.20000000000005</v>
      </c>
      <c r="H58" s="14">
        <f t="shared" si="15"/>
        <v>9.3425076452599426E-2</v>
      </c>
      <c r="I58" s="10">
        <v>1279.9000000000001</v>
      </c>
      <c r="J58" s="17">
        <f t="shared" si="12"/>
        <v>150.29999999999995</v>
      </c>
      <c r="K58" s="14">
        <f t="shared" si="16"/>
        <v>0.11743104930072658</v>
      </c>
      <c r="L58" s="7"/>
    </row>
    <row r="59" spans="1:14" ht="12" customHeight="1">
      <c r="A59" s="9"/>
      <c r="B59" s="16" t="s">
        <v>35</v>
      </c>
      <c r="C59" s="10" t="s">
        <v>18</v>
      </c>
      <c r="D59" s="11">
        <v>4414.8999999999996</v>
      </c>
      <c r="E59" s="20">
        <v>643.5</v>
      </c>
      <c r="F59" s="11">
        <v>3759.9</v>
      </c>
      <c r="G59" s="17">
        <f t="shared" si="14"/>
        <v>-654.99999999999955</v>
      </c>
      <c r="H59" s="14">
        <f t="shared" si="15"/>
        <v>-0.14836123128496673</v>
      </c>
      <c r="I59" s="10">
        <v>3569.8</v>
      </c>
      <c r="J59" s="17">
        <f t="shared" si="12"/>
        <v>190.09999999999991</v>
      </c>
      <c r="K59" s="14">
        <f t="shared" si="16"/>
        <v>5.3252283041066696E-2</v>
      </c>
      <c r="L59" s="7"/>
    </row>
    <row r="60" spans="1:14" ht="12" customHeight="1">
      <c r="A60" s="9"/>
      <c r="B60" s="25" t="s">
        <v>36</v>
      </c>
      <c r="C60" s="10" t="s">
        <v>18</v>
      </c>
      <c r="D60" s="11">
        <f>D61+D62</f>
        <v>1136.5999999999999</v>
      </c>
      <c r="E60" s="20">
        <v>1213.4000000000001</v>
      </c>
      <c r="F60" s="11">
        <f>F61+F62</f>
        <v>956.7</v>
      </c>
      <c r="G60" s="17">
        <f t="shared" si="14"/>
        <v>-179.89999999999986</v>
      </c>
      <c r="H60" s="14">
        <f t="shared" si="15"/>
        <v>-0.15827907795178592</v>
      </c>
      <c r="I60" s="10">
        <f>I61+I62</f>
        <v>963.6</v>
      </c>
      <c r="J60" s="17">
        <f t="shared" si="12"/>
        <v>-6.8999999999999773</v>
      </c>
      <c r="K60" s="14">
        <f t="shared" si="16"/>
        <v>-7.1606475716064523E-3</v>
      </c>
      <c r="L60" s="7"/>
    </row>
    <row r="61" spans="1:14" ht="12" customHeight="1">
      <c r="A61" s="9"/>
      <c r="B61" s="24" t="s">
        <v>51</v>
      </c>
      <c r="C61" s="10" t="s">
        <v>18</v>
      </c>
      <c r="D61" s="20">
        <v>927.8</v>
      </c>
      <c r="E61" s="20">
        <v>737.3</v>
      </c>
      <c r="F61" s="11">
        <v>798.7</v>
      </c>
      <c r="G61" s="17">
        <f t="shared" si="14"/>
        <v>-129.09999999999991</v>
      </c>
      <c r="H61" s="14">
        <f t="shared" si="15"/>
        <v>-0.13914636775167052</v>
      </c>
      <c r="I61" s="10">
        <v>754.6</v>
      </c>
      <c r="J61" s="17">
        <f t="shared" si="12"/>
        <v>44.100000000000023</v>
      </c>
      <c r="K61" s="14">
        <f t="shared" si="16"/>
        <v>5.8441558441558468E-2</v>
      </c>
      <c r="L61" s="7"/>
    </row>
    <row r="62" spans="1:14" ht="12" customHeight="1">
      <c r="A62" s="9"/>
      <c r="B62" s="24" t="s">
        <v>17</v>
      </c>
      <c r="C62" s="10" t="s">
        <v>18</v>
      </c>
      <c r="D62" s="11">
        <v>208.8</v>
      </c>
      <c r="E62" s="20">
        <v>446</v>
      </c>
      <c r="F62" s="11">
        <v>158</v>
      </c>
      <c r="G62" s="17">
        <f t="shared" si="14"/>
        <v>-50.800000000000011</v>
      </c>
      <c r="H62" s="14">
        <f>G62/E62</f>
        <v>-0.11390134529147984</v>
      </c>
      <c r="I62" s="10">
        <v>209</v>
      </c>
      <c r="J62" s="17">
        <f t="shared" si="12"/>
        <v>-51</v>
      </c>
      <c r="K62" s="14">
        <f t="shared" si="16"/>
        <v>-0.24401913875598086</v>
      </c>
      <c r="L62" s="7"/>
      <c r="N62" t="s">
        <v>77</v>
      </c>
    </row>
    <row r="63" spans="1:14" ht="12" customHeight="1">
      <c r="A63" s="9"/>
      <c r="B63" s="32" t="s">
        <v>19</v>
      </c>
      <c r="C63" s="10" t="s">
        <v>18</v>
      </c>
      <c r="D63" s="11">
        <f>D64+D65+D66+D67+D68</f>
        <v>3215.7000000000003</v>
      </c>
      <c r="E63" s="20">
        <v>291.3</v>
      </c>
      <c r="F63" s="11">
        <f>F64+F65+F66+F67+F68</f>
        <v>2929.6</v>
      </c>
      <c r="G63" s="17">
        <f t="shared" si="14"/>
        <v>-286.10000000000036</v>
      </c>
      <c r="H63" s="14">
        <f>G63/D63</f>
        <v>-8.8969742202319971E-2</v>
      </c>
      <c r="I63" s="10">
        <f>I64+I65+I66+I67+I68</f>
        <v>2824.7000000000003</v>
      </c>
      <c r="J63" s="17">
        <f t="shared" si="12"/>
        <v>104.89999999999964</v>
      </c>
      <c r="K63" s="14">
        <f t="shared" si="16"/>
        <v>3.7136687081813863E-2</v>
      </c>
      <c r="L63" s="7"/>
    </row>
    <row r="64" spans="1:14" ht="12" customHeight="1">
      <c r="A64" s="9"/>
      <c r="B64" s="28" t="s">
        <v>37</v>
      </c>
      <c r="C64" s="10" t="s">
        <v>18</v>
      </c>
      <c r="D64" s="11">
        <v>2294.6999999999998</v>
      </c>
      <c r="E64" s="20">
        <v>962.7</v>
      </c>
      <c r="F64" s="11">
        <v>1959.8</v>
      </c>
      <c r="G64" s="17">
        <f t="shared" si="14"/>
        <v>-334.89999999999986</v>
      </c>
      <c r="H64" s="14">
        <f>G64/D64</f>
        <v>-0.14594500370418786</v>
      </c>
      <c r="I64" s="10">
        <v>1820.7</v>
      </c>
      <c r="J64" s="17">
        <f t="shared" si="12"/>
        <v>139.09999999999991</v>
      </c>
      <c r="K64" s="14">
        <f t="shared" si="16"/>
        <v>7.6399187125830673E-2</v>
      </c>
      <c r="L64" s="7"/>
    </row>
    <row r="65" spans="1:19" ht="12" customHeight="1">
      <c r="A65" s="9"/>
      <c r="B65" s="25" t="s">
        <v>51</v>
      </c>
      <c r="C65" s="10" t="s">
        <v>18</v>
      </c>
      <c r="D65" s="11">
        <v>472.3</v>
      </c>
      <c r="E65" s="20">
        <v>259.39999999999998</v>
      </c>
      <c r="F65" s="11">
        <v>424.7</v>
      </c>
      <c r="G65" s="17">
        <f t="shared" si="14"/>
        <v>-47.600000000000023</v>
      </c>
      <c r="H65" s="14">
        <f>G65/D65</f>
        <v>-0.10078340038111375</v>
      </c>
      <c r="I65" s="10">
        <v>370.4</v>
      </c>
      <c r="J65" s="17">
        <f t="shared" si="12"/>
        <v>54.300000000000011</v>
      </c>
      <c r="K65" s="14">
        <f t="shared" si="16"/>
        <v>0.14659827213822899</v>
      </c>
      <c r="L65" s="7"/>
    </row>
    <row r="66" spans="1:19" ht="12" customHeight="1">
      <c r="A66" s="9"/>
      <c r="B66" s="25" t="s">
        <v>17</v>
      </c>
      <c r="C66" s="10" t="s">
        <v>18</v>
      </c>
      <c r="D66" s="11">
        <v>5.6</v>
      </c>
      <c r="E66" s="20">
        <v>215.8</v>
      </c>
      <c r="F66" s="20">
        <v>25.1</v>
      </c>
      <c r="G66" s="17">
        <f t="shared" si="14"/>
        <v>19.5</v>
      </c>
      <c r="H66" s="14">
        <f>G66/E66</f>
        <v>9.036144578313253E-2</v>
      </c>
      <c r="I66" s="10">
        <v>7.3</v>
      </c>
      <c r="J66" s="17">
        <f t="shared" si="12"/>
        <v>17.8</v>
      </c>
      <c r="K66" s="14">
        <f t="shared" si="16"/>
        <v>2.4383561643835616</v>
      </c>
      <c r="L66" s="7"/>
    </row>
    <row r="67" spans="1:19" ht="12" customHeight="1">
      <c r="A67" s="9"/>
      <c r="B67" s="25" t="s">
        <v>14</v>
      </c>
      <c r="C67" s="10" t="s">
        <v>18</v>
      </c>
      <c r="D67" s="10">
        <v>235.3</v>
      </c>
      <c r="E67" s="10"/>
      <c r="F67" s="33">
        <v>307</v>
      </c>
      <c r="G67" s="17">
        <f t="shared" ref="G67:G80" si="17">F67-D67</f>
        <v>71.699999999999989</v>
      </c>
      <c r="H67" s="14">
        <f t="shared" ref="H67:H77" si="18">G67/D67</f>
        <v>0.30471738206544829</v>
      </c>
      <c r="I67" s="10">
        <v>208</v>
      </c>
      <c r="J67" s="17">
        <f t="shared" ref="J67:J73" si="19">F67-I67</f>
        <v>99</v>
      </c>
      <c r="K67" s="14">
        <f t="shared" si="16"/>
        <v>0.47596153846153844</v>
      </c>
      <c r="L67" s="7"/>
    </row>
    <row r="68" spans="1:19" ht="12" customHeight="1">
      <c r="A68" s="9"/>
      <c r="B68" s="25" t="s">
        <v>75</v>
      </c>
      <c r="C68" s="10" t="s">
        <v>18</v>
      </c>
      <c r="D68" s="11">
        <v>207.8</v>
      </c>
      <c r="E68" s="20">
        <v>841.47</v>
      </c>
      <c r="F68" s="11">
        <v>213</v>
      </c>
      <c r="G68" s="17">
        <f t="shared" si="17"/>
        <v>5.1999999999999886</v>
      </c>
      <c r="H68" s="14">
        <f t="shared" si="18"/>
        <v>2.502406159769003E-2</v>
      </c>
      <c r="I68" s="10">
        <v>418.3</v>
      </c>
      <c r="J68" s="17">
        <f t="shared" si="19"/>
        <v>-205.3</v>
      </c>
      <c r="K68" s="14">
        <f>J68/I68</f>
        <v>-0.49079607936887404</v>
      </c>
      <c r="L68" s="7"/>
    </row>
    <row r="69" spans="1:19" ht="12" customHeight="1">
      <c r="A69" s="9"/>
      <c r="B69" s="34" t="s">
        <v>40</v>
      </c>
      <c r="C69" s="10" t="s">
        <v>18</v>
      </c>
      <c r="D69" s="11">
        <f>D70+D71+D72+D73</f>
        <v>1130</v>
      </c>
      <c r="E69" s="18" t="e">
        <f>E50-E55</f>
        <v>#REF!</v>
      </c>
      <c r="F69" s="21">
        <f>F70+F71+F73+F72</f>
        <v>1079.5999999999999</v>
      </c>
      <c r="G69" s="17">
        <f t="shared" si="17"/>
        <v>-50.400000000000091</v>
      </c>
      <c r="H69" s="14">
        <f t="shared" si="18"/>
        <v>-4.4601769911504503E-2</v>
      </c>
      <c r="I69" s="10">
        <f>I70+I71+I72+I73</f>
        <v>982.90000000000009</v>
      </c>
      <c r="J69" s="17">
        <f t="shared" si="19"/>
        <v>96.699999999999818</v>
      </c>
      <c r="K69" s="14">
        <f>J69/I69</f>
        <v>9.838233797944837E-2</v>
      </c>
      <c r="L69" s="7"/>
    </row>
    <row r="70" spans="1:19" ht="12" customHeight="1">
      <c r="A70" s="35"/>
      <c r="B70" s="36" t="s">
        <v>37</v>
      </c>
      <c r="C70" s="37"/>
      <c r="D70" s="72">
        <v>887.7</v>
      </c>
      <c r="E70" s="38"/>
      <c r="F70" s="39">
        <v>821.7</v>
      </c>
      <c r="G70" s="40">
        <f t="shared" si="17"/>
        <v>-66</v>
      </c>
      <c r="H70" s="41">
        <f t="shared" si="18"/>
        <v>-7.4349442379182146E-2</v>
      </c>
      <c r="I70" s="37">
        <v>747.1</v>
      </c>
      <c r="J70" s="40">
        <f t="shared" si="19"/>
        <v>74.600000000000023</v>
      </c>
      <c r="K70" s="42">
        <f>J70/I70</f>
        <v>9.9852764020880766E-2</v>
      </c>
      <c r="L70" s="7"/>
    </row>
    <row r="71" spans="1:19" ht="12" customHeight="1">
      <c r="A71" s="35"/>
      <c r="B71" s="16" t="s">
        <v>74</v>
      </c>
      <c r="C71" s="10" t="s">
        <v>18</v>
      </c>
      <c r="D71" s="11">
        <v>195.3</v>
      </c>
      <c r="E71" s="20">
        <v>55</v>
      </c>
      <c r="F71" s="11">
        <v>181.3</v>
      </c>
      <c r="G71" s="17">
        <f t="shared" si="17"/>
        <v>-14</v>
      </c>
      <c r="H71" s="14">
        <f t="shared" si="18"/>
        <v>-7.1684587813620068E-2</v>
      </c>
      <c r="I71" s="10">
        <v>170.8</v>
      </c>
      <c r="J71" s="17">
        <f t="shared" si="19"/>
        <v>10.5</v>
      </c>
      <c r="K71" s="14">
        <f>J71/I71</f>
        <v>6.1475409836065573E-2</v>
      </c>
      <c r="L71" s="7"/>
    </row>
    <row r="72" spans="1:19" ht="12" customHeight="1">
      <c r="A72" s="35"/>
      <c r="B72" s="16" t="s">
        <v>17</v>
      </c>
      <c r="C72" s="10"/>
      <c r="D72" s="11">
        <v>0.3</v>
      </c>
      <c r="E72" s="20"/>
      <c r="F72" s="43">
        <v>0</v>
      </c>
      <c r="G72" s="17">
        <f>F72-D72</f>
        <v>-0.3</v>
      </c>
      <c r="H72" s="14">
        <f t="shared" si="18"/>
        <v>-1</v>
      </c>
      <c r="I72" s="10">
        <v>0.1</v>
      </c>
      <c r="J72" s="17">
        <f t="shared" si="19"/>
        <v>-0.1</v>
      </c>
      <c r="K72" s="14">
        <f>J72/I72</f>
        <v>-1</v>
      </c>
      <c r="L72" s="7"/>
    </row>
    <row r="73" spans="1:19" ht="12" customHeight="1">
      <c r="A73" s="35"/>
      <c r="B73" s="16" t="s">
        <v>64</v>
      </c>
      <c r="C73" s="10" t="s">
        <v>18</v>
      </c>
      <c r="D73" s="11">
        <v>46.7</v>
      </c>
      <c r="E73" s="20">
        <v>43.4</v>
      </c>
      <c r="F73" s="11">
        <v>76.599999999999994</v>
      </c>
      <c r="G73" s="17">
        <f t="shared" si="17"/>
        <v>29.899999999999991</v>
      </c>
      <c r="H73" s="14">
        <f t="shared" si="18"/>
        <v>0.64025695931477489</v>
      </c>
      <c r="I73" s="10">
        <v>64.900000000000006</v>
      </c>
      <c r="J73" s="17">
        <f t="shared" si="19"/>
        <v>11.699999999999989</v>
      </c>
      <c r="K73" s="14">
        <f t="shared" ref="K73:K80" si="20">J73/I73</f>
        <v>0.18027734976887499</v>
      </c>
      <c r="L73" s="7"/>
    </row>
    <row r="74" spans="1:19" ht="12" customHeight="1">
      <c r="A74" s="35"/>
      <c r="B74" s="16" t="s">
        <v>20</v>
      </c>
      <c r="C74" s="10" t="s">
        <v>18</v>
      </c>
      <c r="D74" s="11">
        <f>D75+D76+D77</f>
        <v>669.7</v>
      </c>
      <c r="E74" s="20">
        <v>643.5</v>
      </c>
      <c r="F74" s="11">
        <f>F75+F76+F77</f>
        <v>591.59999999999991</v>
      </c>
      <c r="G74" s="17">
        <f t="shared" si="17"/>
        <v>-78.100000000000136</v>
      </c>
      <c r="H74" s="14">
        <f t="shared" si="18"/>
        <v>-0.11661938181275218</v>
      </c>
      <c r="I74" s="10">
        <f>I75+I76+I77</f>
        <v>525.5</v>
      </c>
      <c r="J74" s="17">
        <f t="shared" ref="J74:J80" si="21">F74-I74</f>
        <v>66.099999999999909</v>
      </c>
      <c r="K74" s="14">
        <f t="shared" si="20"/>
        <v>0.12578496669838232</v>
      </c>
      <c r="L74" s="7"/>
    </row>
    <row r="75" spans="1:19" ht="12" customHeight="1">
      <c r="A75" s="35"/>
      <c r="B75" s="25" t="s">
        <v>37</v>
      </c>
      <c r="C75" s="10" t="s">
        <v>18</v>
      </c>
      <c r="D75" s="11">
        <v>449.5</v>
      </c>
      <c r="E75" s="20">
        <v>1213.4000000000001</v>
      </c>
      <c r="F75" s="11">
        <v>355</v>
      </c>
      <c r="G75" s="17">
        <f t="shared" si="17"/>
        <v>-94.5</v>
      </c>
      <c r="H75" s="14">
        <f t="shared" si="18"/>
        <v>-0.21023359288097887</v>
      </c>
      <c r="I75" s="10">
        <v>317.3</v>
      </c>
      <c r="J75" s="17">
        <f t="shared" si="21"/>
        <v>37.699999999999989</v>
      </c>
      <c r="K75" s="14">
        <f t="shared" si="20"/>
        <v>0.11881500157579573</v>
      </c>
      <c r="L75" s="7"/>
    </row>
    <row r="76" spans="1:19" ht="12" customHeight="1">
      <c r="A76" s="35"/>
      <c r="B76" s="28" t="s">
        <v>51</v>
      </c>
      <c r="C76" s="10" t="s">
        <v>18</v>
      </c>
      <c r="D76" s="11">
        <v>93</v>
      </c>
      <c r="E76" s="20">
        <v>737.3</v>
      </c>
      <c r="F76" s="11">
        <v>73.900000000000006</v>
      </c>
      <c r="G76" s="17">
        <f t="shared" si="17"/>
        <v>-19.099999999999994</v>
      </c>
      <c r="H76" s="14">
        <f t="shared" si="18"/>
        <v>-0.20537634408602146</v>
      </c>
      <c r="I76" s="10">
        <v>64.5</v>
      </c>
      <c r="J76" s="17">
        <f t="shared" si="21"/>
        <v>9.4000000000000057</v>
      </c>
      <c r="K76" s="14">
        <f t="shared" si="20"/>
        <v>0.14573643410852721</v>
      </c>
      <c r="L76" s="7"/>
    </row>
    <row r="77" spans="1:19" ht="11.25" customHeight="1">
      <c r="A77" s="35"/>
      <c r="B77" s="32" t="s">
        <v>46</v>
      </c>
      <c r="C77" s="10" t="s">
        <v>18</v>
      </c>
      <c r="D77" s="11">
        <v>127.2</v>
      </c>
      <c r="E77" s="20">
        <v>446</v>
      </c>
      <c r="F77" s="11">
        <v>162.69999999999999</v>
      </c>
      <c r="G77" s="17">
        <f t="shared" si="17"/>
        <v>35.499999999999986</v>
      </c>
      <c r="H77" s="14">
        <f t="shared" si="18"/>
        <v>0.27908805031446526</v>
      </c>
      <c r="I77" s="10">
        <v>143.69999999999999</v>
      </c>
      <c r="J77" s="17">
        <f t="shared" si="21"/>
        <v>19</v>
      </c>
      <c r="K77" s="14">
        <f t="shared" si="20"/>
        <v>0.13221990257480865</v>
      </c>
      <c r="L77" s="7"/>
    </row>
    <row r="78" spans="1:19" ht="0.75" hidden="1" customHeight="1">
      <c r="A78" s="35"/>
      <c r="B78" s="32" t="s">
        <v>47</v>
      </c>
      <c r="C78" s="10" t="s">
        <v>18</v>
      </c>
      <c r="D78" s="11">
        <v>0</v>
      </c>
      <c r="E78" s="20">
        <v>291.3</v>
      </c>
      <c r="F78" s="11">
        <v>0</v>
      </c>
      <c r="G78" s="17">
        <f t="shared" si="17"/>
        <v>0</v>
      </c>
      <c r="H78" s="14">
        <f>G78/E78</f>
        <v>0</v>
      </c>
      <c r="I78" s="10">
        <v>0</v>
      </c>
      <c r="J78" s="17">
        <f t="shared" si="21"/>
        <v>0</v>
      </c>
      <c r="K78" s="14" t="e">
        <f t="shared" si="20"/>
        <v>#DIV/0!</v>
      </c>
      <c r="L78" s="7"/>
    </row>
    <row r="79" spans="1:19" ht="12" hidden="1" customHeight="1">
      <c r="A79" s="35"/>
      <c r="B79" s="28"/>
      <c r="C79" s="10" t="s">
        <v>18</v>
      </c>
      <c r="D79" s="12">
        <v>0</v>
      </c>
      <c r="E79" s="20">
        <v>962.7</v>
      </c>
      <c r="F79" s="20"/>
      <c r="G79" s="17"/>
      <c r="H79" s="14">
        <f>G79/E79</f>
        <v>0</v>
      </c>
      <c r="I79" s="10"/>
      <c r="J79" s="17">
        <f t="shared" si="21"/>
        <v>0</v>
      </c>
      <c r="K79" s="14"/>
      <c r="L79" s="7"/>
    </row>
    <row r="80" spans="1:19" ht="12" customHeight="1">
      <c r="A80" s="35"/>
      <c r="B80" s="44" t="s">
        <v>22</v>
      </c>
      <c r="C80" s="10" t="s">
        <v>18</v>
      </c>
      <c r="D80" s="11">
        <f>D50-D55</f>
        <v>9.8999999999978172</v>
      </c>
      <c r="E80" s="20">
        <v>259.39999999999998</v>
      </c>
      <c r="F80" s="11">
        <f>F50-F55</f>
        <v>1408.4000000000015</v>
      </c>
      <c r="G80" s="17">
        <f t="shared" si="17"/>
        <v>1398.5000000000036</v>
      </c>
      <c r="H80" s="14">
        <f>G80/E80</f>
        <v>5.3912875867386418</v>
      </c>
      <c r="I80" s="10">
        <f>I50-I55</f>
        <v>1359.6999999999989</v>
      </c>
      <c r="J80" s="17">
        <f t="shared" si="21"/>
        <v>48.700000000002547</v>
      </c>
      <c r="K80" s="14">
        <f t="shared" si="20"/>
        <v>3.5816724277416036E-2</v>
      </c>
      <c r="L80" s="7"/>
      <c r="S80" s="4"/>
    </row>
    <row r="81" spans="1:12" ht="12" customHeight="1">
      <c r="A81" s="35"/>
      <c r="B81" s="25" t="s">
        <v>82</v>
      </c>
      <c r="C81" s="10" t="s">
        <v>18</v>
      </c>
      <c r="D81" s="11"/>
      <c r="E81" s="20">
        <v>215.8</v>
      </c>
      <c r="F81" s="20"/>
      <c r="G81" s="17"/>
      <c r="H81" s="14"/>
      <c r="I81" s="10"/>
      <c r="J81" s="17"/>
      <c r="K81" s="14"/>
      <c r="L81" s="7"/>
    </row>
    <row r="82" spans="1:12" ht="12" hidden="1" customHeight="1">
      <c r="A82" s="35"/>
      <c r="B82" s="36" t="s">
        <v>68</v>
      </c>
      <c r="C82" s="37"/>
      <c r="D82" s="45">
        <v>0</v>
      </c>
      <c r="E82" s="38"/>
      <c r="F82" s="46">
        <v>0</v>
      </c>
      <c r="G82" s="47"/>
      <c r="H82" s="48"/>
      <c r="I82" s="73">
        <v>0</v>
      </c>
      <c r="J82" s="47"/>
      <c r="K82" s="42"/>
      <c r="L82" s="7"/>
    </row>
    <row r="83" spans="1:12" ht="12" customHeight="1">
      <c r="A83" s="29" t="s">
        <v>53</v>
      </c>
      <c r="B83" s="30"/>
      <c r="C83" s="30"/>
      <c r="D83" s="30"/>
      <c r="E83" s="30"/>
      <c r="F83" s="31"/>
      <c r="G83" s="49"/>
      <c r="H83" s="49"/>
      <c r="I83" s="49"/>
      <c r="J83" s="49"/>
      <c r="K83" s="50"/>
      <c r="L83" s="7"/>
    </row>
    <row r="84" spans="1:12" ht="12" customHeight="1">
      <c r="A84" s="9"/>
      <c r="B84" s="10" t="s">
        <v>23</v>
      </c>
      <c r="C84" s="10" t="s">
        <v>18</v>
      </c>
      <c r="D84" s="11">
        <f>D13+D50</f>
        <v>25164.9</v>
      </c>
      <c r="E84" s="11">
        <v>10805.8</v>
      </c>
      <c r="F84" s="20">
        <f>F13+F50</f>
        <v>25243.4</v>
      </c>
      <c r="G84" s="17">
        <f>F84-D84</f>
        <v>78.5</v>
      </c>
      <c r="H84" s="14">
        <f>G84/D84</f>
        <v>3.119424277465835E-3</v>
      </c>
      <c r="I84" s="9">
        <f>I13+I50</f>
        <v>24106.1</v>
      </c>
      <c r="J84" s="51">
        <f>F84-I84</f>
        <v>1137.3000000000029</v>
      </c>
      <c r="K84" s="52">
        <f>J84/I84</f>
        <v>4.7178929814445429E-2</v>
      </c>
      <c r="L84" s="7"/>
    </row>
    <row r="85" spans="1:12" ht="12" customHeight="1">
      <c r="A85" s="9"/>
      <c r="B85" s="10" t="s">
        <v>11</v>
      </c>
      <c r="C85" s="10" t="s">
        <v>18</v>
      </c>
      <c r="D85" s="11">
        <f>D18+D55</f>
        <v>24340.600000000002</v>
      </c>
      <c r="E85" s="11">
        <v>10616.67</v>
      </c>
      <c r="F85" s="20">
        <f>F18+F55</f>
        <v>23299.5</v>
      </c>
      <c r="G85" s="17">
        <f>F85-D85</f>
        <v>-1041.1000000000022</v>
      </c>
      <c r="H85" s="14">
        <f>G85/D85</f>
        <v>-4.2772158451311888E-2</v>
      </c>
      <c r="I85" s="9">
        <f>I18+I55</f>
        <v>21220.5</v>
      </c>
      <c r="J85" s="51">
        <f>F85-I85</f>
        <v>2079</v>
      </c>
      <c r="K85" s="52">
        <f>J85/I85</f>
        <v>9.7971301335972288E-2</v>
      </c>
      <c r="L85" s="7"/>
    </row>
    <row r="86" spans="1:12" ht="12" customHeight="1">
      <c r="A86" s="9"/>
      <c r="B86" s="10" t="s">
        <v>22</v>
      </c>
      <c r="C86" s="10" t="s">
        <v>18</v>
      </c>
      <c r="D86" s="11">
        <f>D84-D85</f>
        <v>824.29999999999927</v>
      </c>
      <c r="E86" s="11">
        <f>E84-E85</f>
        <v>189.1299999999992</v>
      </c>
      <c r="F86" s="18">
        <f>F84-F85</f>
        <v>1943.9000000000015</v>
      </c>
      <c r="G86" s="17">
        <f>F86-D86</f>
        <v>1119.6000000000022</v>
      </c>
      <c r="H86" s="14">
        <f>G86/D86</f>
        <v>1.3582433580007318</v>
      </c>
      <c r="I86" s="9">
        <f>I84-I85</f>
        <v>2885.5999999999985</v>
      </c>
      <c r="J86" s="51">
        <f>F86-I86</f>
        <v>-941.69999999999709</v>
      </c>
      <c r="K86" s="52">
        <f>J86/I86</f>
        <v>-0.32634460770723511</v>
      </c>
      <c r="L86" s="7"/>
    </row>
    <row r="87" spans="1:12" ht="11.25" customHeight="1">
      <c r="A87" s="9"/>
      <c r="B87" s="53" t="s">
        <v>84</v>
      </c>
      <c r="C87" s="53" t="s">
        <v>18</v>
      </c>
      <c r="D87" s="10"/>
      <c r="E87" s="10">
        <v>674.4</v>
      </c>
      <c r="F87" s="10"/>
      <c r="G87" s="10"/>
      <c r="H87" s="23"/>
      <c r="I87" s="9"/>
      <c r="J87" s="54"/>
      <c r="K87" s="55"/>
      <c r="L87" s="7"/>
    </row>
    <row r="88" spans="1:12" ht="12" hidden="1" customHeight="1">
      <c r="A88" s="16"/>
      <c r="B88" s="16" t="s">
        <v>52</v>
      </c>
      <c r="C88" s="10" t="s">
        <v>18</v>
      </c>
      <c r="D88" s="10">
        <v>0</v>
      </c>
      <c r="E88" s="10">
        <v>670.7</v>
      </c>
      <c r="F88" s="10"/>
      <c r="G88" s="10"/>
      <c r="H88" s="33">
        <f>G88/E88*100</f>
        <v>0</v>
      </c>
      <c r="I88" s="74">
        <v>0</v>
      </c>
      <c r="J88" s="54">
        <v>0</v>
      </c>
      <c r="K88" s="55">
        <v>0</v>
      </c>
      <c r="L88" s="7"/>
    </row>
    <row r="89" spans="1:12" ht="12" customHeight="1">
      <c r="A89" s="16"/>
      <c r="B89" s="16"/>
      <c r="C89" s="10"/>
      <c r="D89" s="10"/>
      <c r="E89" s="10"/>
      <c r="F89" s="10"/>
      <c r="G89" s="10"/>
      <c r="H89" s="10"/>
      <c r="I89" s="74"/>
      <c r="J89" s="54"/>
      <c r="K89" s="9"/>
      <c r="L89" s="7"/>
    </row>
    <row r="90" spans="1:12" ht="12" customHeight="1">
      <c r="A90" s="16"/>
      <c r="B90" s="27" t="s">
        <v>54</v>
      </c>
      <c r="C90" s="10"/>
      <c r="D90" s="33">
        <f>D92+D93+D94</f>
        <v>5383.5</v>
      </c>
      <c r="E90" s="10"/>
      <c r="F90" s="78">
        <f>F91+F92+F93+F94</f>
        <v>9516.2000000000007</v>
      </c>
      <c r="G90" s="20">
        <f t="shared" ref="G90:G98" si="22">F90-D90</f>
        <v>4132.7000000000007</v>
      </c>
      <c r="H90" s="23">
        <f>G90/D90*100</f>
        <v>76.766044394910395</v>
      </c>
      <c r="I90" s="55">
        <f>I91+I92+I93+I94</f>
        <v>11002.8</v>
      </c>
      <c r="J90" s="56">
        <f t="shared" ref="J90:J98" si="23">F90-I90</f>
        <v>-1486.5999999999985</v>
      </c>
      <c r="K90" s="61">
        <f>J90/I90%</f>
        <v>-13.511106263860096</v>
      </c>
      <c r="L90" s="7"/>
    </row>
    <row r="91" spans="1:12" ht="0.75" customHeight="1">
      <c r="A91" s="9"/>
      <c r="B91" s="32"/>
      <c r="C91" s="10" t="s">
        <v>29</v>
      </c>
      <c r="D91" s="10">
        <v>0</v>
      </c>
      <c r="E91" s="10">
        <v>11480.2</v>
      </c>
      <c r="F91" s="78">
        <v>0</v>
      </c>
      <c r="G91" s="20">
        <f t="shared" si="22"/>
        <v>0</v>
      </c>
      <c r="H91" s="33">
        <v>0</v>
      </c>
      <c r="I91" s="75">
        <v>0</v>
      </c>
      <c r="J91" s="56">
        <f t="shared" si="23"/>
        <v>0</v>
      </c>
      <c r="K91" s="61">
        <v>0</v>
      </c>
      <c r="L91" s="7"/>
    </row>
    <row r="92" spans="1:12" ht="12" customHeight="1">
      <c r="A92" s="16"/>
      <c r="B92" s="22" t="s">
        <v>69</v>
      </c>
      <c r="C92" s="10"/>
      <c r="D92" s="33">
        <v>583.5</v>
      </c>
      <c r="E92" s="11">
        <f>E85+E88</f>
        <v>11287.37</v>
      </c>
      <c r="F92" s="78">
        <v>727.4</v>
      </c>
      <c r="G92" s="20">
        <f t="shared" si="22"/>
        <v>143.89999999999998</v>
      </c>
      <c r="H92" s="33">
        <f>G92/D92%</f>
        <v>24.661525278491855</v>
      </c>
      <c r="I92" s="9">
        <v>200</v>
      </c>
      <c r="J92" s="57">
        <f t="shared" si="23"/>
        <v>527.4</v>
      </c>
      <c r="K92" s="61">
        <f>J92/I92*100</f>
        <v>263.7</v>
      </c>
      <c r="L92" s="7"/>
    </row>
    <row r="93" spans="1:12" ht="12" customHeight="1">
      <c r="A93" s="9"/>
      <c r="B93" s="22" t="s">
        <v>57</v>
      </c>
      <c r="C93" s="32" t="s">
        <v>55</v>
      </c>
      <c r="D93" s="33">
        <v>0</v>
      </c>
      <c r="E93" s="10">
        <v>11480.2</v>
      </c>
      <c r="F93" s="79">
        <v>3257.2</v>
      </c>
      <c r="G93" s="20">
        <f t="shared" si="22"/>
        <v>3257.2</v>
      </c>
      <c r="H93" s="33">
        <v>0</v>
      </c>
      <c r="I93" s="55">
        <v>4587.6000000000004</v>
      </c>
      <c r="J93" s="58">
        <f t="shared" si="23"/>
        <v>-1330.4000000000005</v>
      </c>
      <c r="K93" s="56">
        <f>J93/I93%</f>
        <v>-28.999912808440151</v>
      </c>
      <c r="L93" s="7"/>
    </row>
    <row r="94" spans="1:12" ht="12" customHeight="1">
      <c r="A94" s="9"/>
      <c r="B94" s="22" t="s">
        <v>10</v>
      </c>
      <c r="C94" s="16" t="s">
        <v>56</v>
      </c>
      <c r="D94" s="10">
        <v>4800</v>
      </c>
      <c r="E94" s="33">
        <v>11287.37</v>
      </c>
      <c r="F94" s="80">
        <v>5531.6</v>
      </c>
      <c r="G94" s="20">
        <f t="shared" si="22"/>
        <v>731.60000000000036</v>
      </c>
      <c r="H94" s="33">
        <f>G94/D94%</f>
        <v>15.241666666666674</v>
      </c>
      <c r="I94" s="55">
        <v>6215.2</v>
      </c>
      <c r="J94" s="57">
        <f t="shared" si="23"/>
        <v>-683.59999999999945</v>
      </c>
      <c r="K94" s="57">
        <f>J94/I94%</f>
        <v>-10.998841549748994</v>
      </c>
      <c r="L94" s="7"/>
    </row>
    <row r="95" spans="1:12" ht="12" customHeight="1">
      <c r="A95" s="9"/>
      <c r="B95" s="60" t="s">
        <v>58</v>
      </c>
      <c r="C95" s="43"/>
      <c r="D95" s="76">
        <f>D96+D97+D98</f>
        <v>6207.8</v>
      </c>
      <c r="E95" s="10" t="s">
        <v>29</v>
      </c>
      <c r="F95" s="80">
        <f>F96+F97+F98</f>
        <v>10764.9</v>
      </c>
      <c r="G95" s="20">
        <f t="shared" si="22"/>
        <v>4557.0999999999995</v>
      </c>
      <c r="H95" s="20">
        <f>G95/D95*100</f>
        <v>73.409259318921343</v>
      </c>
      <c r="I95" s="55">
        <f>I96+I97+I98</f>
        <v>11926.1</v>
      </c>
      <c r="J95" s="61">
        <f t="shared" si="23"/>
        <v>-1161.2000000000007</v>
      </c>
      <c r="K95" s="58">
        <f>J95/I95%</f>
        <v>-9.7366280678511892</v>
      </c>
      <c r="L95" s="7"/>
    </row>
    <row r="96" spans="1:12" ht="12" customHeight="1">
      <c r="A96" s="9"/>
      <c r="B96" s="24" t="s">
        <v>64</v>
      </c>
      <c r="C96" s="10" t="s">
        <v>29</v>
      </c>
      <c r="D96" s="10">
        <v>425.1</v>
      </c>
      <c r="E96" s="10">
        <v>11480.2</v>
      </c>
      <c r="F96" s="80">
        <v>535.79999999999995</v>
      </c>
      <c r="G96" s="11">
        <f t="shared" si="22"/>
        <v>110.69999999999993</v>
      </c>
      <c r="H96" s="33">
        <f>G96/D96%</f>
        <v>26.040931545518685</v>
      </c>
      <c r="I96" s="75">
        <v>124.1</v>
      </c>
      <c r="J96" s="56">
        <f t="shared" si="23"/>
        <v>411.69999999999993</v>
      </c>
      <c r="K96" s="61">
        <f>J96/I96%</f>
        <v>331.74858984689763</v>
      </c>
      <c r="L96" s="7"/>
    </row>
    <row r="97" spans="1:15" ht="12" customHeight="1">
      <c r="A97" s="62"/>
      <c r="B97" s="22" t="s">
        <v>59</v>
      </c>
      <c r="C97" s="10"/>
      <c r="D97" s="33">
        <v>0</v>
      </c>
      <c r="E97" s="11">
        <f>E90+E93</f>
        <v>11480.2</v>
      </c>
      <c r="F97" s="80">
        <v>3257.2</v>
      </c>
      <c r="G97" s="20">
        <f t="shared" si="22"/>
        <v>3257.2</v>
      </c>
      <c r="H97" s="33">
        <v>0</v>
      </c>
      <c r="I97" s="9">
        <v>4587.6000000000004</v>
      </c>
      <c r="J97" s="57">
        <f t="shared" si="23"/>
        <v>-1330.4000000000005</v>
      </c>
      <c r="K97" s="70">
        <f>J97/I97*100</f>
        <v>-28.999912808440154</v>
      </c>
      <c r="L97" s="7"/>
    </row>
    <row r="98" spans="1:15" ht="12" customHeight="1">
      <c r="A98" s="63"/>
      <c r="B98" s="64" t="s">
        <v>47</v>
      </c>
      <c r="C98" s="32" t="s">
        <v>55</v>
      </c>
      <c r="D98" s="10">
        <v>5782.7</v>
      </c>
      <c r="E98" s="10">
        <v>11480.2</v>
      </c>
      <c r="F98" s="81">
        <v>6971.9</v>
      </c>
      <c r="G98" s="20">
        <f t="shared" si="22"/>
        <v>1189.1999999999998</v>
      </c>
      <c r="H98" s="33">
        <f>G98/D98%</f>
        <v>20.564788074774757</v>
      </c>
      <c r="I98" s="55">
        <v>7214.4</v>
      </c>
      <c r="J98" s="58">
        <f t="shared" si="23"/>
        <v>-242.5</v>
      </c>
      <c r="K98" s="57">
        <v>0</v>
      </c>
      <c r="L98" s="7"/>
    </row>
    <row r="99" spans="1:15" ht="12" customHeight="1">
      <c r="A99" s="65"/>
      <c r="B99" s="27" t="s">
        <v>60</v>
      </c>
      <c r="C99" s="16" t="s">
        <v>56</v>
      </c>
      <c r="D99" s="10"/>
      <c r="E99" s="33">
        <v>11287.37</v>
      </c>
      <c r="F99" s="80"/>
      <c r="G99" s="20"/>
      <c r="H99" s="20"/>
      <c r="I99" s="55"/>
      <c r="J99" s="54"/>
      <c r="K99" s="57"/>
      <c r="L99" s="7"/>
    </row>
    <row r="100" spans="1:15" ht="12" customHeight="1">
      <c r="A100" s="9"/>
      <c r="B100" s="32" t="s">
        <v>61</v>
      </c>
      <c r="C100" s="10" t="s">
        <v>29</v>
      </c>
      <c r="D100" s="11">
        <f>D84+D90</f>
        <v>30548.400000000001</v>
      </c>
      <c r="E100" s="10">
        <v>11480.2</v>
      </c>
      <c r="F100" s="78">
        <f>F84+F90</f>
        <v>34759.600000000006</v>
      </c>
      <c r="G100" s="20">
        <f>F100-D100</f>
        <v>4211.2000000000044</v>
      </c>
      <c r="H100" s="33">
        <f>G100/D100*100</f>
        <v>13.785337366277789</v>
      </c>
      <c r="I100" s="76">
        <f>I84+I90</f>
        <v>35108.899999999994</v>
      </c>
      <c r="J100" s="56">
        <f>F100-I100</f>
        <v>-349.29999999998836</v>
      </c>
      <c r="K100" s="61">
        <f>J100/I100*100</f>
        <v>-0.99490442594324635</v>
      </c>
      <c r="L100" s="7"/>
    </row>
    <row r="101" spans="1:15" ht="12" customHeight="1">
      <c r="A101" s="9"/>
      <c r="B101" s="16" t="s">
        <v>62</v>
      </c>
      <c r="C101" s="10"/>
      <c r="D101" s="33">
        <f>D85+D95</f>
        <v>30548.400000000001</v>
      </c>
      <c r="E101" s="11">
        <f>E94+E97</f>
        <v>22767.57</v>
      </c>
      <c r="F101" s="78">
        <f>F85+F95</f>
        <v>34064.400000000001</v>
      </c>
      <c r="G101" s="20">
        <f>F101-D101</f>
        <v>3516</v>
      </c>
      <c r="H101" s="33">
        <f>G101/D101*100</f>
        <v>11.509604431001295</v>
      </c>
      <c r="I101" s="55">
        <f>I85+I95</f>
        <v>33146.6</v>
      </c>
      <c r="J101" s="57">
        <f>F101-I101</f>
        <v>917.80000000000291</v>
      </c>
      <c r="K101" s="61">
        <f>J101/I101*100</f>
        <v>2.7689114418975187</v>
      </c>
      <c r="L101" s="7"/>
      <c r="O101" s="6"/>
    </row>
    <row r="102" spans="1:15" ht="12" customHeight="1">
      <c r="A102" s="9"/>
      <c r="B102" s="66" t="s">
        <v>22</v>
      </c>
      <c r="C102" s="32" t="s">
        <v>55</v>
      </c>
      <c r="D102" s="11">
        <f>D100-D101</f>
        <v>0</v>
      </c>
      <c r="E102" s="10">
        <v>11480.2</v>
      </c>
      <c r="F102" s="78">
        <f>F100-F101</f>
        <v>695.20000000000437</v>
      </c>
      <c r="G102" s="20">
        <f>F102-D102</f>
        <v>695.20000000000437</v>
      </c>
      <c r="H102" s="33" t="e">
        <f>G102/D102*100</f>
        <v>#DIV/0!</v>
      </c>
      <c r="I102" s="55">
        <f>I100-I101</f>
        <v>1962.2999999999956</v>
      </c>
      <c r="J102" s="57">
        <f>F102-I102</f>
        <v>-1267.0999999999913</v>
      </c>
      <c r="K102" s="61">
        <f>J102/I102*100</f>
        <v>-64.572185700453247</v>
      </c>
      <c r="L102" s="7"/>
    </row>
    <row r="103" spans="1:15" ht="12" customHeight="1">
      <c r="A103" s="9"/>
      <c r="B103" s="16" t="s">
        <v>85</v>
      </c>
      <c r="C103" s="16" t="s">
        <v>56</v>
      </c>
      <c r="D103" s="10"/>
      <c r="E103" s="33">
        <v>11287.37</v>
      </c>
      <c r="F103" s="11"/>
      <c r="G103" s="20"/>
      <c r="H103" s="20"/>
      <c r="I103" s="55"/>
      <c r="J103" s="54"/>
      <c r="K103" s="59"/>
      <c r="L103" s="7"/>
    </row>
    <row r="104" spans="1:15" ht="10.5" hidden="1" customHeight="1">
      <c r="A104" s="9"/>
      <c r="B104" s="16" t="s">
        <v>52</v>
      </c>
      <c r="C104" s="16" t="s">
        <v>56</v>
      </c>
      <c r="D104" s="10">
        <v>0</v>
      </c>
      <c r="E104" s="33">
        <v>11287.37</v>
      </c>
      <c r="F104" s="11">
        <v>0</v>
      </c>
      <c r="G104" s="20"/>
      <c r="H104" s="20"/>
      <c r="I104" s="55">
        <v>0</v>
      </c>
      <c r="J104" s="54"/>
      <c r="K104" s="59">
        <f>G104-J104</f>
        <v>0</v>
      </c>
      <c r="L104" s="7"/>
      <c r="M104" t="s">
        <v>72</v>
      </c>
    </row>
    <row r="105" spans="1:15" ht="12" hidden="1" customHeight="1">
      <c r="A105" s="63"/>
      <c r="B105" s="16" t="s">
        <v>70</v>
      </c>
      <c r="C105" s="16" t="s">
        <v>56</v>
      </c>
      <c r="D105" s="23">
        <v>0</v>
      </c>
      <c r="E105" s="33">
        <v>11287.37</v>
      </c>
      <c r="F105" s="11">
        <v>0</v>
      </c>
      <c r="G105" s="20"/>
      <c r="H105" s="20">
        <v>0</v>
      </c>
      <c r="I105" s="55">
        <v>0</v>
      </c>
      <c r="J105" s="54"/>
      <c r="K105" s="59">
        <f>G105-J105</f>
        <v>0</v>
      </c>
      <c r="L105" s="7"/>
    </row>
    <row r="106" spans="1:15" ht="12" hidden="1" customHeight="1">
      <c r="A106" s="9"/>
      <c r="B106" s="16" t="s">
        <v>63</v>
      </c>
      <c r="C106" s="16" t="s">
        <v>56</v>
      </c>
      <c r="D106" s="10">
        <v>0</v>
      </c>
      <c r="E106" s="33">
        <v>11287.37</v>
      </c>
      <c r="F106" s="11">
        <v>0</v>
      </c>
      <c r="G106" s="20"/>
      <c r="H106" s="20">
        <v>0</v>
      </c>
      <c r="I106" s="55">
        <v>0</v>
      </c>
      <c r="J106" s="54">
        <f>J99+J102</f>
        <v>-1267.0999999999913</v>
      </c>
      <c r="K106" s="59">
        <f>G106-J106</f>
        <v>1267.0999999999913</v>
      </c>
      <c r="L106" s="7"/>
    </row>
    <row r="107" spans="1:15" ht="0.75" hidden="1" customHeight="1">
      <c r="A107" s="62"/>
      <c r="B107" s="67" t="s">
        <v>76</v>
      </c>
      <c r="C107" s="68"/>
      <c r="D107" s="67"/>
      <c r="E107" s="67"/>
      <c r="F107" s="10"/>
      <c r="G107" s="68"/>
      <c r="H107" s="68"/>
      <c r="I107" s="68"/>
      <c r="J107" s="68"/>
      <c r="K107" s="67"/>
      <c r="L107" s="7"/>
    </row>
    <row r="108" spans="1:15" ht="12" customHeight="1">
      <c r="A108" s="6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7"/>
    </row>
    <row r="109" spans="1:15" ht="12" customHeight="1">
      <c r="A109" s="6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7"/>
    </row>
    <row r="110" spans="1:15" ht="12" customHeight="1">
      <c r="A110" s="6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7"/>
    </row>
    <row r="111" spans="1:15" ht="12" customHeight="1">
      <c r="A111" s="69"/>
      <c r="B111" s="43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1:15" ht="12" customHeight="1">
      <c r="A112" s="69"/>
      <c r="B112" s="43" t="s">
        <v>24</v>
      </c>
      <c r="C112" s="43"/>
      <c r="D112" s="43"/>
      <c r="E112" s="43"/>
      <c r="F112" s="43"/>
      <c r="G112" s="43"/>
      <c r="H112" s="43"/>
      <c r="I112" s="43" t="s">
        <v>78</v>
      </c>
      <c r="J112" s="43"/>
      <c r="K112" s="43"/>
    </row>
    <row r="113" spans="1:11" ht="9" customHeight="1">
      <c r="A113" s="69"/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12" customHeight="1">
      <c r="A114" s="69"/>
      <c r="B114" s="43" t="s">
        <v>65</v>
      </c>
      <c r="C114" s="43"/>
      <c r="D114" s="43"/>
      <c r="E114" s="43"/>
      <c r="F114" s="43"/>
      <c r="G114" s="43"/>
      <c r="H114" s="43"/>
      <c r="I114" s="43" t="s">
        <v>80</v>
      </c>
      <c r="J114" s="43"/>
      <c r="K114" s="43"/>
    </row>
    <row r="115" spans="1:11" ht="10.5" customHeight="1">
      <c r="A115" s="69"/>
      <c r="B115" s="43"/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1:11" ht="12" customHeight="1">
      <c r="B116" s="43" t="s">
        <v>66</v>
      </c>
      <c r="C116" s="43"/>
      <c r="D116" s="43"/>
      <c r="E116" s="43"/>
      <c r="F116" s="43"/>
      <c r="G116" s="43"/>
      <c r="H116" s="43"/>
      <c r="I116" s="43" t="s">
        <v>67</v>
      </c>
      <c r="J116" s="43"/>
    </row>
  </sheetData>
  <sheetProtection selectLockedCells="1"/>
  <mergeCells count="16">
    <mergeCell ref="F5:F6"/>
    <mergeCell ref="I5:I6"/>
    <mergeCell ref="A1:K1"/>
    <mergeCell ref="A3:K3"/>
    <mergeCell ref="A4:K4"/>
    <mergeCell ref="A2:K2"/>
    <mergeCell ref="A45:K45"/>
    <mergeCell ref="J5:K5"/>
    <mergeCell ref="G5:H5"/>
    <mergeCell ref="A7:K7"/>
    <mergeCell ref="A8:K8"/>
    <mergeCell ref="A5:A6"/>
    <mergeCell ref="B5:B6"/>
    <mergeCell ref="C5:C6"/>
    <mergeCell ref="D5:D6"/>
    <mergeCell ref="E5:E6"/>
  </mergeCells>
  <phoneticPr fontId="1" type="noConversion"/>
  <pageMargins left="0.59055118110236227" right="0.39370078740157483" top="0.31496062992125984" bottom="0.31496062992125984" header="0.19685039370078741" footer="0.23622047244094491"/>
  <pageSetup paperSize="9" scale="95" fitToWidth="0" orientation="portrait" horizontalDpi="120" verticalDpi="7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3" sqref="N1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Друк</vt:lpstr>
      <vt:lpstr>Виконання 2021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</dc:creator>
  <cp:lastModifiedBy>Admin</cp:lastModifiedBy>
  <cp:lastPrinted>2022-02-10T06:53:25Z</cp:lastPrinted>
  <dcterms:created xsi:type="dcterms:W3CDTF">2009-01-05T12:43:57Z</dcterms:created>
  <dcterms:modified xsi:type="dcterms:W3CDTF">2022-02-22T09:32:24Z</dcterms:modified>
</cp:coreProperties>
</file>